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" activeTab="6"/>
  </bookViews>
  <sheets>
    <sheet name="розш. помісячн спільні" sheetId="1" r:id="rId1"/>
    <sheet name="розш. помісячн район" sheetId="2" r:id="rId2"/>
    <sheet name="розш. помісячн дотац" sheetId="3" r:id="rId3"/>
    <sheet name="розш. помісячн осв. субв." sheetId="4" r:id="rId4"/>
    <sheet name="спец.види" sheetId="5" r:id="rId5"/>
    <sheet name="спрощений помісяч" sheetId="6" r:id="rId6"/>
    <sheet name="річний" sheetId="7" r:id="rId7"/>
  </sheets>
  <definedNames>
    <definedName name="_xlnm.Print_Titles" localSheetId="6">'річний'!$22:$25</definedName>
    <definedName name="_xlnm.Print_Titles" localSheetId="0">'розш. помісячн спільні'!$21:$22</definedName>
    <definedName name="_xlnm.Print_Titles" localSheetId="4">'спец.види'!$10:$13</definedName>
    <definedName name="_xlnm.Print_Area" localSheetId="6">'річний'!$A$1:$F$88</definedName>
  </definedNames>
  <calcPr fullCalcOnLoad="1"/>
</workbook>
</file>

<file path=xl/sharedStrings.xml><?xml version="1.0" encoding="utf-8"?>
<sst xmlns="http://schemas.openxmlformats.org/spreadsheetml/2006/main" count="555" uniqueCount="205">
  <si>
    <t>ЗАТВЕРДЖЕНИЙ  у  сумі</t>
  </si>
  <si>
    <t>(цифрами)</t>
  </si>
  <si>
    <t xml:space="preserve"> (сума літерами )</t>
  </si>
  <si>
    <t>(посада)</t>
  </si>
  <si>
    <t>(підпис)</t>
  </si>
  <si>
    <t>(ініціали і прізвище)</t>
  </si>
  <si>
    <t xml:space="preserve">  М.П.</t>
  </si>
  <si>
    <t>(число, місяць, рік)</t>
  </si>
  <si>
    <t>( код за ЄДРПОУ та  найменування бюджетної установи)</t>
  </si>
  <si>
    <t>(найменування міста, району, області)</t>
  </si>
  <si>
    <t xml:space="preserve">               Вид бюджету</t>
  </si>
  <si>
    <t>місцевий</t>
  </si>
  <si>
    <t>(грн.)</t>
  </si>
  <si>
    <t>ПОКАЗНИКИ</t>
  </si>
  <si>
    <t xml:space="preserve">Усього на рік         </t>
  </si>
  <si>
    <t>код</t>
  </si>
  <si>
    <t>Загальний</t>
  </si>
  <si>
    <t>Спеціальний</t>
  </si>
  <si>
    <t>Разом</t>
  </si>
  <si>
    <t>фонд</t>
  </si>
  <si>
    <t>Надходження  - усього</t>
  </si>
  <si>
    <t xml:space="preserve">Надходження  коштів із загал.фонду </t>
  </si>
  <si>
    <t>х</t>
  </si>
  <si>
    <t>Надходження  коштів із спец.фонду ,у т.ч</t>
  </si>
  <si>
    <t>з них: освітні послуги,батьківська плата</t>
  </si>
  <si>
    <t xml:space="preserve">         кошти від господарської діяльності</t>
  </si>
  <si>
    <t xml:space="preserve">         плата за оренду майна</t>
  </si>
  <si>
    <t xml:space="preserve">   - інші  джерела власних надходжень бюдж.устан</t>
  </si>
  <si>
    <t>з них :дарунки,благодійні надходження</t>
  </si>
  <si>
    <t xml:space="preserve">         кошти на виконання окремих доручень</t>
  </si>
  <si>
    <t xml:space="preserve">   - інші надходження</t>
  </si>
  <si>
    <t xml:space="preserve">  - повернення кредитів до бюджету(розписати за кодами прогр.класиф.та кредитув.)</t>
  </si>
  <si>
    <t>Видатки та надання кредитів -усього</t>
  </si>
  <si>
    <t>ПОТОЧНІ ВИДАТКИ</t>
  </si>
  <si>
    <t>Заробітна плата</t>
  </si>
  <si>
    <t xml:space="preserve">  - продукти  харчування</t>
  </si>
  <si>
    <t xml:space="preserve">  - оплата послуг (крім комунальних)</t>
  </si>
  <si>
    <t>Видатки на відрядження</t>
  </si>
  <si>
    <t>Оплата комунальних  послуг та енергоносіїв</t>
  </si>
  <si>
    <t xml:space="preserve"> оплата теплопостачання</t>
  </si>
  <si>
    <t xml:space="preserve"> оплата електроенегрії</t>
  </si>
  <si>
    <t xml:space="preserve"> оплата природного газу</t>
  </si>
  <si>
    <t xml:space="preserve"> оплата інших енергоносіїв</t>
  </si>
  <si>
    <t>Окремі заходи по реалізації державних (регіональних) програм, не віднесені до заходів розвитку</t>
  </si>
  <si>
    <t xml:space="preserve">  - виплата пенсій і допомоги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</si>
  <si>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</si>
  <si>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</si>
  <si>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</si>
  <si>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будівництво(придбання)</t>
  </si>
  <si>
    <t>Капітальний ремонт</t>
  </si>
  <si>
    <t>Реконструкція та реставрація</t>
  </si>
  <si>
    <t>Придбання землі і нематеріал.активів</t>
  </si>
  <si>
    <t>Капітальні трансферти</t>
  </si>
  <si>
    <t xml:space="preserve"> НЕРОЗПОДІЛЕНІ ВИДАТКИ</t>
  </si>
  <si>
    <t>Надання внутрішніх кредитів</t>
  </si>
  <si>
    <t>Надання зовнішніх кредитів</t>
  </si>
  <si>
    <t>(число,місяць,рік)</t>
  </si>
  <si>
    <r>
      <t>Код та назва відомчої класифікації видатків та кредитування</t>
    </r>
  </si>
  <si>
    <r>
      <t xml:space="preserve">10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 xml:space="preserve">ідділ освіти райдержадміністрації </t>
    </r>
  </si>
  <si>
    <t xml:space="preserve">               ( код за ЄДРПОУ та  найменування бюджетної  установи)</t>
  </si>
  <si>
    <t xml:space="preserve">                         (грн.)</t>
  </si>
  <si>
    <t>Показники</t>
  </si>
  <si>
    <t>КЕКВ</t>
  </si>
  <si>
    <t>січень</t>
  </si>
  <si>
    <t>лютий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</si>
  <si>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</si>
  <si>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</si>
  <si>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</si>
  <si>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</si>
  <si>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</si>
  <si>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</si>
  <si>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</si>
  <si>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</si>
  <si>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</si>
  <si>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</si>
  <si>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Разом на рік  </t>
  </si>
  <si>
    <t>Медикаменти та перев'язувальні матеріали</t>
  </si>
  <si>
    <t>Продукти харчування</t>
  </si>
  <si>
    <t>Дослідження і розробки, окремі заходи розвитку по реалізації державних(регіональних) програм</t>
  </si>
  <si>
    <t>Окремі заходи по реалізації державних(регіональних)програм, не віднесені до заходів розвитку</t>
  </si>
  <si>
    <t>Інші видатки</t>
  </si>
  <si>
    <t>Усього</t>
  </si>
  <si>
    <r>
      <t xml:space="preserve">               Код та назва відомчої класифікації видатків та кредитування</t>
    </r>
    <r>
      <rPr>
        <sz val="8"/>
        <rFont val="Arial Cyr"/>
        <family val="2"/>
      </rPr>
      <t xml:space="preserve"> </t>
    </r>
  </si>
  <si>
    <r>
      <t xml:space="preserve">10     </t>
    </r>
    <r>
      <rPr>
        <sz val="7"/>
        <rFont val="Times New Roman Cyr"/>
        <family val="1"/>
      </rPr>
      <t xml:space="preserve"> </t>
    </r>
    <r>
      <rPr>
        <sz val="11"/>
        <rFont val="Times New Roman Cyr"/>
        <family val="1"/>
      </rPr>
      <t xml:space="preserve">відділ освіти райдержадміністрації </t>
    </r>
  </si>
  <si>
    <t>(код за ЄДРПОУ та найменування бюджетної установи)</t>
  </si>
  <si>
    <t>Вид бюджету                                                                         місцевий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</si>
  <si>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</si>
  <si>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</si>
  <si>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</t>
  </si>
  <si>
    <t xml:space="preserve">інші надходження </t>
  </si>
  <si>
    <t>разом</t>
  </si>
  <si>
    <t xml:space="preserve">у т.ч. за підгрупами </t>
  </si>
  <si>
    <t>НАДХОДЖЕННЯ - усього</t>
  </si>
  <si>
    <t>Залишок коштів на початок року</t>
  </si>
  <si>
    <t>Надходження коштів до спеціального фонду бюджету</t>
  </si>
  <si>
    <t>ВИДАТКИ та надання кредитів -усього</t>
  </si>
  <si>
    <t>Поточні видатки</t>
  </si>
  <si>
    <t xml:space="preserve">         Заробітна плата</t>
  </si>
  <si>
    <t xml:space="preserve">         Продукти харчування</t>
  </si>
  <si>
    <t>Оплата послуг (крім комунальних)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</si>
  <si>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</si>
  <si>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</si>
  <si>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</si>
  <si>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</si>
  <si>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</si>
  <si>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</si>
  <si>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 Окремі заходи по реалізації державних (регіональних)програм, не віднесені до заходів розвитку</t>
  </si>
  <si>
    <t xml:space="preserve">     Виплата пенсій і  допомоги</t>
  </si>
  <si>
    <t>Придбання обладнання і предметів довгострокового  користування</t>
  </si>
  <si>
    <t>Інше будівництво (придбання)</t>
  </si>
  <si>
    <t xml:space="preserve">         Капітальний ремонт  інших об’єктів</t>
  </si>
  <si>
    <t xml:space="preserve">Реконструкція та реставрація </t>
  </si>
  <si>
    <t>Створення державних запасів і резервів</t>
  </si>
  <si>
    <t xml:space="preserve">Придбання землі і  нематеріальних активів   </t>
  </si>
  <si>
    <t xml:space="preserve">VІ. Кредитування з вирахуванням погашення </t>
  </si>
  <si>
    <r>
      <t xml:space="preserve">    </t>
    </r>
    <r>
      <rPr>
        <i/>
        <sz val="10"/>
        <rFont val="Times New Roman Cyr"/>
        <family val="1"/>
      </rPr>
      <t xml:space="preserve">        (підпис)</t>
    </r>
  </si>
  <si>
    <t>Код та назва відомчої класифікації видатків та кредитування</t>
  </si>
  <si>
    <t>Разом на рік  (грн.)</t>
  </si>
  <si>
    <t>ВИДАТКИ та надання кредитів -  всього</t>
  </si>
  <si>
    <t xml:space="preserve"> ПОТОЧНІ ВИДАТКИ</t>
  </si>
  <si>
    <t xml:space="preserve">  - предмети,матеріали,обладн.,інвент.</t>
  </si>
  <si>
    <t>Оплата ком. послуг та енергоносіїв</t>
  </si>
  <si>
    <t>Окремі заходи по реаліз.програм, не віднесених до заходів розвитку</t>
  </si>
  <si>
    <t xml:space="preserve">  - житлового фонду</t>
  </si>
  <si>
    <t xml:space="preserve">  - об'єктів соц-культ.,побут.призначен.</t>
  </si>
  <si>
    <t>НЕРОЗПОДІЛЕНІ ВИДАТКИ</t>
  </si>
  <si>
    <t>інші видатки</t>
  </si>
  <si>
    <t>М.П.</t>
  </si>
  <si>
    <r>
      <t xml:space="preserve">       10 </t>
    </r>
    <r>
      <rPr>
        <sz val="9"/>
        <rFont val="Arial Cyr"/>
        <family val="2"/>
      </rPr>
      <t>Відділ освіти райдержадміністрації</t>
    </r>
  </si>
  <si>
    <t>.- надходження плати за послуги,що надаються бюдж.установами згідно із законодавством</t>
  </si>
  <si>
    <t>Оплата праці i нарахування на заробiтну плату</t>
  </si>
  <si>
    <t xml:space="preserve">Оплата праці </t>
  </si>
  <si>
    <t>Нарахування на оплату працi</t>
  </si>
  <si>
    <t>Використання товарів і послуг</t>
  </si>
  <si>
    <t xml:space="preserve">  - предмети,матеріали,обладнання та інвентар </t>
  </si>
  <si>
    <t xml:space="preserve"> оплата водопостачання та водовідведення</t>
  </si>
  <si>
    <t>Дослідження і розробки, окремi заходи по реалiзацii державних(регіональних) програм</t>
  </si>
  <si>
    <t>Обслуговування боргових зобов'язань</t>
  </si>
  <si>
    <t>Поточні трансферти</t>
  </si>
  <si>
    <t>Соцiальне забезпечення</t>
  </si>
  <si>
    <t xml:space="preserve">  - інші виплати населенню</t>
  </si>
  <si>
    <t>Придбання землі та нематеріал.активів</t>
  </si>
  <si>
    <t>Iншi поточнi видатки</t>
  </si>
  <si>
    <t>Оплата праці і нарахування на заробітну плату</t>
  </si>
  <si>
    <t>Нарахування на оплату праці</t>
  </si>
  <si>
    <t xml:space="preserve">  - оплата послуг(крім комунальних)</t>
  </si>
  <si>
    <t xml:space="preserve"> оплата інших  енергоносіїв</t>
  </si>
  <si>
    <t xml:space="preserve">  оплата природного газу</t>
  </si>
  <si>
    <t xml:space="preserve">  оплата електроенегрії</t>
  </si>
  <si>
    <t xml:space="preserve">   оплата водопост.та водовідв.</t>
  </si>
  <si>
    <t xml:space="preserve">   оплата теплопостачання</t>
  </si>
  <si>
    <t xml:space="preserve">    Заробітна плата</t>
  </si>
  <si>
    <t>Досл.ірозробки,окремі заходи по реалізації державних (регіональних)програм</t>
  </si>
  <si>
    <t>Соціальне забезпечення</t>
  </si>
  <si>
    <t>довгострокового користування</t>
  </si>
  <si>
    <t>О.В.Соснова</t>
  </si>
  <si>
    <t>Бухгалтер</t>
  </si>
  <si>
    <t>К.А.Татьянченко</t>
  </si>
  <si>
    <t xml:space="preserve">с.Пришиб Балаклійського р-ну  Харківської області </t>
  </si>
  <si>
    <t>с.Пришиб Балаклійського району Харківської області</t>
  </si>
  <si>
    <t xml:space="preserve">Оплата праці  </t>
  </si>
  <si>
    <t xml:space="preserve">Використання товарів і послуг </t>
  </si>
  <si>
    <t xml:space="preserve">         Предмети, матеріали, обладнання та інвентар</t>
  </si>
  <si>
    <t>Дослідження і розробки, окремі заходи по реалізації державних (регіональних)програм</t>
  </si>
  <si>
    <t>Обслуговування боргових зобов"язань</t>
  </si>
  <si>
    <t xml:space="preserve">Поточні трансферти </t>
  </si>
  <si>
    <t xml:space="preserve">  с.Пришиб Балаклійського району Харківської області</t>
  </si>
  <si>
    <t>Інші виплати населенню</t>
  </si>
  <si>
    <t>Капітальні видатки</t>
  </si>
  <si>
    <t xml:space="preserve"> довгострокового користування</t>
  </si>
  <si>
    <t xml:space="preserve">фінансування </t>
  </si>
  <si>
    <t>Фінансування (кошти,що передбачаються із загального фонду бюджету до бюджету розвитку )</t>
  </si>
  <si>
    <t xml:space="preserve">              </t>
  </si>
  <si>
    <t>КОШТОРИС</t>
  </si>
  <si>
    <t>Начальник відділу освіти</t>
  </si>
  <si>
    <t xml:space="preserve">    С.А. Швід       </t>
  </si>
  <si>
    <t>Інші поточні видатки</t>
  </si>
  <si>
    <t>Два мільйони сто дев"яносто три тисячі чотириста сорок чотири  грн.00коп.</t>
  </si>
  <si>
    <t>Два мільйони двісті двадцять дев'ять тисяч сорок чотири  грн.00коп.</t>
  </si>
  <si>
    <t xml:space="preserve"> грн.</t>
  </si>
  <si>
    <t>грн.</t>
  </si>
  <si>
    <r>
      <t xml:space="preserve">код та назва відомчої класифікації видатків та кредитування  </t>
    </r>
    <r>
      <rPr>
        <sz val="9"/>
        <rFont val="Times New Roman Cyr"/>
        <family val="1"/>
      </rPr>
      <t xml:space="preserve"> </t>
    </r>
    <r>
      <rPr>
        <b/>
        <sz val="9"/>
        <rFont val="Times New Roman Cyr"/>
        <family val="0"/>
      </rPr>
      <t>1</t>
    </r>
    <r>
      <rPr>
        <b/>
        <sz val="9"/>
        <rFont val="Times New Roman Cyr"/>
        <family val="1"/>
      </rPr>
      <t>0</t>
    </r>
    <r>
      <rPr>
        <sz val="9"/>
        <rFont val="Times New Roman Cyr"/>
        <family val="1"/>
      </rPr>
      <t xml:space="preserve">  </t>
    </r>
    <r>
      <rPr>
        <sz val="10"/>
        <rFont val="Times New Roman Cyr"/>
        <family val="1"/>
      </rPr>
      <t>відділ освіти райдержадміністрації</t>
    </r>
  </si>
  <si>
    <t xml:space="preserve"> Код та назва Типової програмної класифікації  видатків та кредитування місцевих бюджетів</t>
  </si>
  <si>
    <t xml:space="preserve">           25457717, Пришибський навчально-виховний комплекс " загальноосвітній навчальний заклад І-ІІІ ступенів-дошкільний навчальний заклад "  Балаклійської районної ради Харківської області</t>
  </si>
  <si>
    <t xml:space="preserve">  с.Пришиб Балаклійського р-ну Харківської обл.</t>
  </si>
  <si>
    <t xml:space="preserve">Директор </t>
  </si>
  <si>
    <r>
      <t>1011020</t>
    </r>
    <r>
      <rPr>
        <sz val="10"/>
        <rFont val="Times New Roman Cyr"/>
        <family val="0"/>
      </rPr>
      <t xml:space="preserve"> "Надання загальної середньої освіти загальноосвтніми навчальними закладами (в т.ч.школою-дитячим садком, інтернатом при школі), спеціалізованими школами, ліцеями, гімназіями, колегіумами"</t>
    </r>
  </si>
  <si>
    <t xml:space="preserve"> Код та назва Типової програмної класифікації видатків та кредитування місцевих бюджетів</t>
  </si>
  <si>
    <t xml:space="preserve">           25457717, Пришибський навчально-виховний комплекс "загальноосвітній навчальний заклад І-ІІІ ступенів-дошкільний навчальний заклад" Балаклійської районної ради Харківської області</t>
  </si>
  <si>
    <r>
      <t>25457717</t>
    </r>
    <r>
      <rPr>
        <b/>
        <sz val="9"/>
        <rFont val="Times New Roman Cyr"/>
        <family val="0"/>
      </rPr>
      <t>.Пришибський НВК</t>
    </r>
  </si>
  <si>
    <t>25457717, Пришибський НВК</t>
  </si>
  <si>
    <t xml:space="preserve">           25457717, Пришибський навчально-виховний комплекс "загальноосвітній навчальний заклад І-ІІІ ступенів-дошкільний навчальний заклад"  Балаклійської районної ради Харківської області</t>
  </si>
  <si>
    <r>
      <t xml:space="preserve">1011020 </t>
    </r>
    <r>
      <rPr>
        <sz val="10"/>
        <rFont val="Times New Roman Cyr"/>
        <family val="0"/>
      </rPr>
      <t>"Надання загальної середньої освіти загальноосвітніми навчальними закладами (в т.ч.школою-дитячим садком, інтернатом при школі), спеціалізованими школами, ліцеями, гімназіями, колегіумами"</t>
    </r>
  </si>
  <si>
    <r>
      <t>1011020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загальноосвітніми навчальними закладами (в т.ч.школою-дитячим садком, інтернатом при школі),спеціалізованими школами, ліцеями, гімназіями, колегіумами"</t>
    </r>
  </si>
  <si>
    <r>
      <t xml:space="preserve">ПЛАН  АСИГНУВАНЬ </t>
    </r>
    <r>
      <rPr>
        <sz val="12"/>
        <rFont val="Arial Cyr"/>
        <family val="0"/>
      </rPr>
      <t xml:space="preserve">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2018 рік</t>
    </r>
  </si>
  <si>
    <r>
      <t xml:space="preserve"> </t>
    </r>
    <r>
      <rPr>
        <b/>
        <sz val="12"/>
        <rFont val="Arial Cyr"/>
        <family val="0"/>
      </rPr>
      <t xml:space="preserve">  на   2018 рік</t>
    </r>
  </si>
  <si>
    <t xml:space="preserve">  "  26 "  грудня  2017р.</t>
  </si>
  <si>
    <t>ЗВЕДЕННЯ ПОКАЗНИКІВ СПЕЦІАЛЬНОГО ФОНДУ КОШТОРИСУ  на 2018 рік</t>
  </si>
  <si>
    <r>
      <t>код та назва Типової програмної класифікації видатків та кредитування місцевих бюджетів:</t>
    </r>
    <r>
      <rPr>
        <sz val="11"/>
        <rFont val="Times New Roman Cyr"/>
        <family val="1"/>
      </rPr>
      <t xml:space="preserve">  </t>
    </r>
    <r>
      <rPr>
        <b/>
        <sz val="11"/>
        <rFont val="Times New Roman Cyr"/>
        <family val="0"/>
      </rPr>
      <t>1011020</t>
    </r>
    <r>
      <rPr>
        <sz val="9"/>
        <rFont val="Times New Roman Cyr"/>
        <family val="1"/>
      </rPr>
      <t xml:space="preserve"> "Надання загальної середньої освіти загальноосвітніми навчальними закладами (в т.ч.:школою-дитячим садком,інтернатом при школі), спеціалізованими школами,,ліцеями,гімназіями,колегіумами"</t>
    </r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</si>
  <si>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2018 рік</t>
    </r>
  </si>
  <si>
    <t>Сімсот тридцять п"ять тисяч двісті сімдесят дев"ять  грн.00коп.</t>
  </si>
  <si>
    <t>Один мільйон сімсот п"ятдесят три тисячі вісімсот шістдесят  грн.00коп.</t>
  </si>
  <si>
    <t>Один мільйон двісті шістдесят чотири титсячі вісімсот шістдесят сім  грн.00коп.</t>
  </si>
  <si>
    <t>Три мільони триста сорок одна тисяча чотириста сімдесят дев"ять  грн.00коп.</t>
  </si>
  <si>
    <r>
      <t>0611020 "</t>
    </r>
    <r>
      <rPr>
        <sz val="10"/>
        <rFont val="Times New Roman Cyr"/>
        <family val="0"/>
      </rPr>
      <t>Надання загальної середньої освіти загальноосвітніми навчальними закладами (в т.ч.школою-дитячим садком, інтернатом при школі), спеціалізованими школами, ліцеями, гімназіями, колегіумами"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</si>
</sst>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0.0E+00;\훐"/>
    <numFmt numFmtId="186" formatCode="0.0E+00;\销"/>
    <numFmt numFmtId="187" formatCode="0E+00;\销"/>
    <numFmt numFmtId="188" formatCode="[$-FC19]d\ mmmm\ yyyy\ &quot;г.&quot;"/>
    <numFmt numFmtId="189" formatCode="dd/mm/yy;@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i/>
      <sz val="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u val="single"/>
      <sz val="7"/>
      <name val="Times New Roman Cyr"/>
      <family val="1"/>
    </font>
    <font>
      <sz val="12"/>
      <name val="Arial Cyr"/>
      <family val="2"/>
    </font>
    <font>
      <i/>
      <sz val="7"/>
      <name val="Arial Cyr"/>
      <family val="2"/>
    </font>
    <font>
      <sz val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11"/>
      <name val="Arial Cyr"/>
      <family val="2"/>
    </font>
    <font>
      <b/>
      <sz val="7"/>
      <name val="Arial Cyr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sz val="6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b/>
      <i/>
      <sz val="9"/>
      <name val="Times New Roman Cyr"/>
      <family val="1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i/>
      <sz val="8"/>
      <name val="Times New Roman Cyr"/>
      <family val="1"/>
    </font>
    <font>
      <b/>
      <i/>
      <sz val="7"/>
      <name val="Arial Cyr"/>
      <family val="2"/>
    </font>
    <font>
      <b/>
      <sz val="12"/>
      <name val="Arial Cyr"/>
      <family val="0"/>
    </font>
    <font>
      <b/>
      <sz val="7"/>
      <name val="Times New Roman Cyr"/>
      <family val="0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4"/>
      <name val="Times New Roman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left"/>
      <protection/>
    </xf>
    <xf numFmtId="0" fontId="31" fillId="0" borderId="0" xfId="53" applyFont="1">
      <alignment/>
      <protection/>
    </xf>
    <xf numFmtId="0" fontId="8" fillId="0" borderId="0" xfId="53" applyFont="1" applyAlignment="1">
      <alignment horizontal="center" vertical="top"/>
      <protection/>
    </xf>
    <xf numFmtId="0" fontId="32" fillId="0" borderId="12" xfId="53" applyFont="1" applyBorder="1">
      <alignment/>
      <protection/>
    </xf>
    <xf numFmtId="0" fontId="12" fillId="0" borderId="12" xfId="53" applyFont="1" applyFill="1" applyBorder="1" applyAlignment="1">
      <alignment horizontal="center" wrapText="1"/>
      <protection/>
    </xf>
    <xf numFmtId="0" fontId="11" fillId="0" borderId="12" xfId="53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horizontal="center" vertical="top"/>
      <protection/>
    </xf>
    <xf numFmtId="0" fontId="33" fillId="0" borderId="12" xfId="53" applyFont="1" applyFill="1" applyBorder="1" applyAlignment="1">
      <alignment horizontal="center" vertical="top"/>
      <protection/>
    </xf>
    <xf numFmtId="0" fontId="8" fillId="0" borderId="12" xfId="53" applyFont="1" applyFill="1" applyBorder="1" applyAlignment="1">
      <alignment wrapText="1"/>
      <protection/>
    </xf>
    <xf numFmtId="0" fontId="8" fillId="0" borderId="0" xfId="53" applyFont="1" applyFill="1">
      <alignment/>
      <protection/>
    </xf>
    <xf numFmtId="0" fontId="34" fillId="0" borderId="0" xfId="53" applyFont="1" applyFill="1">
      <alignment/>
      <protection/>
    </xf>
    <xf numFmtId="0" fontId="36" fillId="0" borderId="12" xfId="53" applyFont="1" applyFill="1" applyBorder="1" applyAlignment="1">
      <alignment horizontal="center"/>
      <protection/>
    </xf>
    <xf numFmtId="0" fontId="12" fillId="0" borderId="0" xfId="53" applyFont="1" applyFill="1">
      <alignment/>
      <protection/>
    </xf>
    <xf numFmtId="0" fontId="37" fillId="0" borderId="12" xfId="53" applyFont="1" applyFill="1" applyBorder="1" applyAlignment="1">
      <alignment horizontal="center" vertical="top"/>
      <protection/>
    </xf>
    <xf numFmtId="0" fontId="8" fillId="0" borderId="12" xfId="53" applyFont="1" applyFill="1" applyBorder="1">
      <alignment/>
      <protection/>
    </xf>
    <xf numFmtId="0" fontId="19" fillId="0" borderId="12" xfId="53" applyFont="1" applyFill="1" applyBorder="1">
      <alignment/>
      <protection/>
    </xf>
    <xf numFmtId="0" fontId="37" fillId="0" borderId="12" xfId="53" applyFont="1" applyFill="1" applyBorder="1">
      <alignment/>
      <protection/>
    </xf>
    <xf numFmtId="0" fontId="37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38" fillId="0" borderId="12" xfId="53" applyFont="1" applyFill="1" applyBorder="1" applyAlignment="1">
      <alignment wrapText="1"/>
      <protection/>
    </xf>
    <xf numFmtId="0" fontId="12" fillId="0" borderId="12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wrapText="1"/>
      <protection/>
    </xf>
    <xf numFmtId="0" fontId="7" fillId="0" borderId="12" xfId="53" applyFont="1" applyFill="1" applyBorder="1" applyAlignment="1">
      <alignment horizontal="center"/>
      <protection/>
    </xf>
    <xf numFmtId="0" fontId="38" fillId="0" borderId="12" xfId="53" applyFont="1" applyFill="1" applyBorder="1" applyAlignment="1">
      <alignment horizontal="center"/>
      <protection/>
    </xf>
    <xf numFmtId="0" fontId="31" fillId="0" borderId="12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left" wrapText="1"/>
      <protection/>
    </xf>
    <xf numFmtId="0" fontId="38" fillId="0" borderId="12" xfId="53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19" fillId="0" borderId="12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5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 vertical="top"/>
      <protection/>
    </xf>
    <xf numFmtId="0" fontId="11" fillId="0" borderId="15" xfId="53" applyFont="1" applyFill="1" applyBorder="1" applyAlignment="1">
      <alignment horizontal="center" vertical="top"/>
      <protection/>
    </xf>
    <xf numFmtId="0" fontId="39" fillId="0" borderId="0" xfId="53" applyFont="1" applyFill="1">
      <alignment/>
      <protection/>
    </xf>
    <xf numFmtId="0" fontId="11" fillId="0" borderId="12" xfId="53" applyFont="1" applyFill="1" applyBorder="1" applyAlignment="1">
      <alignment horizontal="center" vertical="top"/>
      <protection/>
    </xf>
    <xf numFmtId="0" fontId="39" fillId="0" borderId="12" xfId="53" applyFont="1" applyFill="1" applyBorder="1">
      <alignment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39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left" vertical="top"/>
      <protection/>
    </xf>
    <xf numFmtId="0" fontId="40" fillId="0" borderId="0" xfId="53" applyFont="1" applyFill="1" applyBorder="1" applyAlignment="1">
      <alignment horizontal="left"/>
      <protection/>
    </xf>
    <xf numFmtId="0" fontId="41" fillId="0" borderId="0" xfId="53" applyFont="1" applyBorder="1" applyAlignment="1">
      <alignment horizontal="center"/>
      <protection/>
    </xf>
    <xf numFmtId="0" fontId="41" fillId="0" borderId="0" xfId="53" applyFont="1" applyFill="1" applyBorder="1" applyAlignment="1">
      <alignment horizontal="centerContinuous"/>
      <protection/>
    </xf>
    <xf numFmtId="0" fontId="41" fillId="0" borderId="0" xfId="53" applyFont="1">
      <alignment/>
      <protection/>
    </xf>
    <xf numFmtId="0" fontId="12" fillId="0" borderId="0" xfId="53" applyFont="1" applyFill="1" applyAlignme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Fill="1" applyAlignment="1">
      <alignment horizontal="centerContinuous"/>
      <protection/>
    </xf>
    <xf numFmtId="0" fontId="12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2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26" fillId="0" borderId="12" xfId="0" applyFont="1" applyBorder="1" applyAlignment="1">
      <alignment/>
    </xf>
    <xf numFmtId="0" fontId="37" fillId="0" borderId="0" xfId="53" applyFont="1" applyBorder="1" applyAlignment="1">
      <alignment horizontal="center"/>
      <protection/>
    </xf>
    <xf numFmtId="0" fontId="0" fillId="33" borderId="0" xfId="0" applyFill="1" applyAlignment="1">
      <alignment/>
    </xf>
    <xf numFmtId="0" fontId="15" fillId="33" borderId="17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Continuous" wrapText="1"/>
    </xf>
    <xf numFmtId="0" fontId="42" fillId="33" borderId="12" xfId="0" applyFont="1" applyFill="1" applyBorder="1" applyAlignment="1">
      <alignment horizontal="center"/>
    </xf>
    <xf numFmtId="0" fontId="29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15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/>
    </xf>
    <xf numFmtId="0" fontId="26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8" fillId="0" borderId="12" xfId="53" applyFont="1" applyFill="1" applyBorder="1" applyAlignment="1">
      <alignment horizontal="center" vertical="center"/>
      <protection/>
    </xf>
    <xf numFmtId="0" fontId="37" fillId="0" borderId="12" xfId="53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 vertical="center"/>
      <protection/>
    </xf>
    <xf numFmtId="0" fontId="44" fillId="0" borderId="12" xfId="53" applyFont="1" applyBorder="1" applyAlignment="1">
      <alignment horizontal="center" vertical="top" wrapText="1"/>
      <protection/>
    </xf>
    <xf numFmtId="0" fontId="45" fillId="0" borderId="12" xfId="53" applyFont="1" applyBorder="1" applyAlignment="1">
      <alignment horizontal="center" vertical="top" wrapText="1"/>
      <protection/>
    </xf>
    <xf numFmtId="0" fontId="46" fillId="33" borderId="12" xfId="0" applyFont="1" applyFill="1" applyBorder="1" applyAlignment="1">
      <alignment horizontal="left" wrapText="1"/>
    </xf>
    <xf numFmtId="0" fontId="23" fillId="33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7" fillId="33" borderId="0" xfId="53" applyFont="1" applyFill="1" applyBorder="1" applyAlignment="1">
      <alignment horizontal="left" wrapText="1"/>
      <protection/>
    </xf>
    <xf numFmtId="0" fontId="33" fillId="33" borderId="0" xfId="53" applyFont="1" applyFill="1" applyBorder="1" applyAlignment="1">
      <alignment horizontal="left"/>
      <protection/>
    </xf>
    <xf numFmtId="0" fontId="11" fillId="33" borderId="0" xfId="53" applyFont="1" applyFill="1" applyBorder="1" applyAlignment="1">
      <alignment horizontal="left" vertical="top"/>
      <protection/>
    </xf>
    <xf numFmtId="0" fontId="8" fillId="33" borderId="10" xfId="53" applyFont="1" applyFill="1" applyBorder="1">
      <alignment/>
      <protection/>
    </xf>
    <xf numFmtId="0" fontId="33" fillId="33" borderId="0" xfId="53" applyFont="1" applyFill="1" applyBorder="1" applyAlignment="1">
      <alignment horizontal="left" wrapText="1"/>
      <protection/>
    </xf>
    <xf numFmtId="0" fontId="30" fillId="33" borderId="0" xfId="53" applyFont="1" applyFill="1" applyBorder="1" applyAlignment="1">
      <alignment horizontal="center"/>
      <protection/>
    </xf>
    <xf numFmtId="0" fontId="11" fillId="33" borderId="0" xfId="53" applyFont="1" applyFill="1" applyBorder="1" applyAlignment="1">
      <alignment horizontal="center" vertical="top"/>
      <protection/>
    </xf>
    <xf numFmtId="0" fontId="41" fillId="33" borderId="17" xfId="53" applyFont="1" applyFill="1" applyBorder="1" applyAlignment="1">
      <alignment horizontal="center"/>
      <protection/>
    </xf>
    <xf numFmtId="0" fontId="41" fillId="33" borderId="0" xfId="53" applyFont="1" applyFill="1" applyBorder="1" applyAlignment="1">
      <alignment horizontal="center"/>
      <protection/>
    </xf>
    <xf numFmtId="0" fontId="30" fillId="33" borderId="0" xfId="53" applyFont="1" applyFill="1" applyBorder="1" applyAlignment="1">
      <alignment horizontal="center" wrapText="1"/>
      <protection/>
    </xf>
    <xf numFmtId="0" fontId="11" fillId="33" borderId="0" xfId="53" applyFont="1" applyFill="1" applyBorder="1" applyAlignment="1">
      <alignment horizontal="centerContinuous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wrapText="1"/>
      <protection/>
    </xf>
    <xf numFmtId="0" fontId="33" fillId="33" borderId="0" xfId="53" applyFont="1" applyFill="1" applyAlignment="1">
      <alignment wrapText="1"/>
      <protection/>
    </xf>
    <xf numFmtId="0" fontId="41" fillId="33" borderId="0" xfId="53" applyFont="1" applyFill="1" applyBorder="1" applyAlignment="1">
      <alignment horizontal="centerContinuous"/>
      <protection/>
    </xf>
    <xf numFmtId="0" fontId="41" fillId="33" borderId="0" xfId="53" applyFont="1" applyFill="1" applyBorder="1" applyAlignment="1">
      <alignment horizontal="left" wrapText="1"/>
      <protection/>
    </xf>
    <xf numFmtId="0" fontId="41" fillId="33" borderId="0" xfId="53" applyFont="1" applyFill="1" applyAlignment="1">
      <alignment wrapText="1"/>
      <protection/>
    </xf>
    <xf numFmtId="0" fontId="8" fillId="33" borderId="0" xfId="53" applyFont="1" applyFill="1" applyBorder="1">
      <alignment/>
      <protection/>
    </xf>
    <xf numFmtId="0" fontId="33" fillId="33" borderId="0" xfId="53" applyFont="1" applyFill="1" applyAlignment="1">
      <alignment horizontal="left" wrapText="1"/>
      <protection/>
    </xf>
    <xf numFmtId="0" fontId="35" fillId="33" borderId="12" xfId="53" applyFont="1" applyFill="1" applyBorder="1" applyAlignment="1">
      <alignment wrapText="1"/>
      <protection/>
    </xf>
    <xf numFmtId="0" fontId="8" fillId="33" borderId="12" xfId="53" applyFont="1" applyFill="1" applyBorder="1" applyAlignment="1">
      <alignment wrapText="1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5" fillId="33" borderId="12" xfId="53" applyFont="1" applyFill="1" applyBorder="1" applyAlignment="1">
      <alignment horizontal="left" vertical="center" wrapText="1"/>
      <protection/>
    </xf>
    <xf numFmtId="0" fontId="38" fillId="33" borderId="12" xfId="53" applyFont="1" applyFill="1" applyBorder="1" applyAlignment="1">
      <alignment wrapText="1"/>
      <protection/>
    </xf>
    <xf numFmtId="0" fontId="19" fillId="33" borderId="12" xfId="53" applyFont="1" applyFill="1" applyBorder="1" applyAlignment="1">
      <alignment wrapText="1"/>
      <protection/>
    </xf>
    <xf numFmtId="0" fontId="7" fillId="33" borderId="12" xfId="53" applyFont="1" applyFill="1" applyBorder="1" applyAlignment="1">
      <alignment wrapText="1"/>
      <protection/>
    </xf>
    <xf numFmtId="0" fontId="38" fillId="33" borderId="12" xfId="53" applyFont="1" applyFill="1" applyBorder="1" applyAlignment="1">
      <alignment vertical="top" wrapText="1"/>
      <protection/>
    </xf>
    <xf numFmtId="0" fontId="19" fillId="33" borderId="12" xfId="53" applyFont="1" applyFill="1" applyBorder="1" applyAlignment="1">
      <alignment wrapText="1"/>
      <protection/>
    </xf>
    <xf numFmtId="0" fontId="7" fillId="33" borderId="12" xfId="53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/>
    </xf>
    <xf numFmtId="167" fontId="12" fillId="0" borderId="10" xfId="0" applyNumberFormat="1" applyFont="1" applyFill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5" fillId="33" borderId="12" xfId="53" applyFont="1" applyFill="1" applyBorder="1" applyAlignment="1">
      <alignment horizontal="center" vertical="center"/>
      <protection/>
    </xf>
    <xf numFmtId="0" fontId="19" fillId="33" borderId="12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35" fillId="0" borderId="12" xfId="53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0" fontId="31" fillId="0" borderId="0" xfId="53" applyFont="1" applyAlignment="1">
      <alignment wrapText="1"/>
      <protection/>
    </xf>
    <xf numFmtId="0" fontId="17" fillId="0" borderId="12" xfId="53" applyFont="1" applyBorder="1" applyAlignment="1">
      <alignment horizontal="center" vertical="top" wrapText="1"/>
      <protection/>
    </xf>
    <xf numFmtId="0" fontId="11" fillId="0" borderId="0" xfId="53" applyFont="1" applyFill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14" fontId="0" fillId="35" borderId="10" xfId="0" applyNumberFormat="1" applyFill="1" applyBorder="1" applyAlignment="1">
      <alignment horizontal="center"/>
    </xf>
    <xf numFmtId="0" fontId="0" fillId="0" borderId="12" xfId="0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1" fontId="30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2" fillId="33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41" fillId="33" borderId="17" xfId="53" applyFont="1" applyFill="1" applyBorder="1" applyAlignment="1">
      <alignment horizontal="center"/>
      <protection/>
    </xf>
    <xf numFmtId="0" fontId="41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1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5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/>
      <protection/>
    </xf>
    <xf numFmtId="0" fontId="18" fillId="0" borderId="21" xfId="53" applyFont="1" applyBorder="1" applyAlignment="1">
      <alignment horizontal="left"/>
      <protection/>
    </xf>
    <xf numFmtId="0" fontId="16" fillId="0" borderId="13" xfId="53" applyFont="1" applyBorder="1" applyAlignment="1">
      <alignment horizontal="left"/>
      <protection/>
    </xf>
    <xf numFmtId="0" fontId="31" fillId="0" borderId="12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wrapText="1"/>
      <protection/>
    </xf>
    <xf numFmtId="0" fontId="0" fillId="0" borderId="10" xfId="53" applyBorder="1" applyAlignment="1">
      <alignment horizontal="left" wrapText="1"/>
      <protection/>
    </xf>
    <xf numFmtId="0" fontId="31" fillId="0" borderId="22" xfId="53" applyFont="1" applyFill="1" applyBorder="1" applyAlignment="1">
      <alignment horizontal="left" wrapText="1"/>
      <protection/>
    </xf>
    <xf numFmtId="0" fontId="0" fillId="0" borderId="22" xfId="53" applyFont="1" applyBorder="1" applyAlignment="1">
      <alignment horizontal="left" wrapText="1"/>
      <protection/>
    </xf>
    <xf numFmtId="0" fontId="30" fillId="0" borderId="0" xfId="53" applyFont="1" applyAlignment="1">
      <alignment horizontal="center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15" fillId="0" borderId="17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34" borderId="0" xfId="0" applyFont="1" applyFill="1" applyAlignment="1" applyProtection="1">
      <alignment horizontal="center" wrapText="1"/>
      <protection locked="0"/>
    </xf>
    <xf numFmtId="0" fontId="19" fillId="34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7" borderId="10" xfId="0" applyFont="1" applyFill="1" applyBorder="1" applyAlignment="1" applyProtection="1">
      <alignment horizontal="center" wrapText="1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3" borderId="10" xfId="0" applyFont="1" applyFill="1" applyBorder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12" fillId="0" borderId="22" xfId="0" applyFont="1" applyFill="1" applyBorder="1" applyAlignment="1" applyProtection="1">
      <alignment horizontal="center" wrapText="1"/>
      <protection locked="0"/>
    </xf>
    <xf numFmtId="0" fontId="11" fillId="0" borderId="22" xfId="0" applyFont="1" applyFill="1" applyBorder="1" applyAlignment="1" applyProtection="1">
      <alignment horizontal="center" wrapText="1"/>
      <protection locked="0"/>
    </xf>
    <xf numFmtId="0" fontId="19" fillId="34" borderId="22" xfId="0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7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77"/>
  <sheetViews>
    <sheetView zoomScalePageLayoutView="0" workbookViewId="0" topLeftCell="A34">
      <selection activeCell="P13" sqref="P13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8.875" style="101" customWidth="1"/>
  </cols>
  <sheetData>
    <row r="1" spans="9:15" ht="15.75">
      <c r="I1" s="1" t="s">
        <v>0</v>
      </c>
      <c r="J1" s="2"/>
      <c r="K1" s="29"/>
      <c r="M1" s="246">
        <f>SUM(O23)</f>
        <v>735279</v>
      </c>
      <c r="N1" s="246"/>
      <c r="O1" s="204" t="s">
        <v>180</v>
      </c>
    </row>
    <row r="2" spans="9:15" ht="9.75" customHeight="1">
      <c r="I2" s="1"/>
      <c r="J2" s="2"/>
      <c r="M2" s="247" t="s">
        <v>1</v>
      </c>
      <c r="N2" s="247"/>
      <c r="O2" s="247"/>
    </row>
    <row r="3" spans="9:15" ht="32.25" customHeight="1">
      <c r="I3" s="250" t="s">
        <v>200</v>
      </c>
      <c r="J3" s="250"/>
      <c r="K3" s="250"/>
      <c r="L3" s="250"/>
      <c r="M3" s="250"/>
      <c r="N3" s="250"/>
      <c r="O3" s="250"/>
    </row>
    <row r="4" spans="9:15" ht="9.75" customHeight="1">
      <c r="I4" s="253" t="s">
        <v>2</v>
      </c>
      <c r="J4" s="253"/>
      <c r="K4" s="253"/>
      <c r="L4" s="253"/>
      <c r="M4" s="253"/>
      <c r="N4" s="253"/>
      <c r="O4" s="253"/>
    </row>
    <row r="5" spans="9:15" ht="15.75" customHeight="1">
      <c r="I5" s="254" t="s">
        <v>174</v>
      </c>
      <c r="J5" s="254"/>
      <c r="K5" s="254"/>
      <c r="L5" s="254"/>
      <c r="M5" s="254"/>
      <c r="N5" s="254"/>
      <c r="O5" s="254"/>
    </row>
    <row r="6" spans="9:15" ht="10.5" customHeight="1">
      <c r="I6" s="243" t="s">
        <v>3</v>
      </c>
      <c r="J6" s="243"/>
      <c r="K6" s="243"/>
      <c r="L6" s="243"/>
      <c r="M6" s="243"/>
      <c r="N6" s="243"/>
      <c r="O6" s="243"/>
    </row>
    <row r="7" spans="9:15" ht="14.25" customHeight="1">
      <c r="I7" s="249" t="s">
        <v>175</v>
      </c>
      <c r="J7" s="249"/>
      <c r="K7" s="249"/>
      <c r="L7" s="249"/>
      <c r="M7" s="249"/>
      <c r="N7" s="249"/>
      <c r="O7" s="249"/>
    </row>
    <row r="8" spans="9:15" ht="8.25" customHeight="1">
      <c r="I8" s="3"/>
      <c r="J8" s="4"/>
      <c r="K8" s="3" t="s">
        <v>4</v>
      </c>
      <c r="N8" s="247" t="s">
        <v>5</v>
      </c>
      <c r="O8" s="247"/>
    </row>
    <row r="9" spans="9:13" ht="12.75">
      <c r="I9" s="198"/>
      <c r="J9" s="9"/>
      <c r="M9" s="5" t="s">
        <v>6</v>
      </c>
    </row>
    <row r="10" spans="9:10" ht="8.25" customHeight="1">
      <c r="I10" s="247" t="s">
        <v>7</v>
      </c>
      <c r="J10" s="247"/>
    </row>
    <row r="11" spans="1:21" s="29" customFormat="1" ht="30.75" customHeight="1">
      <c r="A11" s="261" t="s">
        <v>199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/>
      <c r="Q11"/>
      <c r="R11" s="102"/>
      <c r="S11" s="103"/>
      <c r="T11" s="103"/>
      <c r="U11" s="104"/>
    </row>
    <row r="13" spans="1:15" ht="33.75" customHeight="1">
      <c r="A13" s="256" t="s">
        <v>183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10"/>
    </row>
    <row r="14" spans="1:14" ht="12.75">
      <c r="A14" s="116"/>
      <c r="B14" s="255" t="s">
        <v>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4" ht="12.75">
      <c r="A15" s="260" t="s">
        <v>184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2:14" ht="12.75">
      <c r="B16" s="258" t="s">
        <v>9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248" t="s">
        <v>116</v>
      </c>
      <c r="B18" s="248"/>
      <c r="C18" s="248"/>
      <c r="D18" s="248"/>
      <c r="E18" s="251" t="s">
        <v>128</v>
      </c>
      <c r="F18" s="252"/>
      <c r="G18" s="252"/>
      <c r="H18" s="252"/>
      <c r="I18" s="252"/>
      <c r="J18" s="252"/>
      <c r="K18" s="252"/>
      <c r="L18" s="252"/>
      <c r="M18" s="252"/>
      <c r="N18" s="252"/>
      <c r="O18" s="105"/>
    </row>
    <row r="19" ht="6" customHeight="1">
      <c r="A19" s="8"/>
    </row>
    <row r="20" spans="1:15" ht="39" customHeight="1">
      <c r="A20" s="245" t="s">
        <v>182</v>
      </c>
      <c r="B20" s="245"/>
      <c r="C20" s="245"/>
      <c r="D20" s="245"/>
      <c r="E20" s="244" t="s">
        <v>186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</row>
    <row r="21" spans="1:12" ht="6.75" customHeight="1">
      <c r="A21" s="8"/>
      <c r="B21" s="106"/>
      <c r="G21" s="107"/>
      <c r="H21" s="102"/>
      <c r="I21" s="29"/>
      <c r="J21" s="29"/>
      <c r="K21" s="29"/>
      <c r="L21" s="29"/>
    </row>
    <row r="22" spans="1:15" ht="46.5">
      <c r="A22" s="108" t="s">
        <v>61</v>
      </c>
      <c r="B22" s="132" t="s">
        <v>62</v>
      </c>
      <c r="C22" s="109" t="s">
        <v>63</v>
      </c>
      <c r="D22" s="109" t="s">
        <v>64</v>
      </c>
      <c r="E22" s="109" t="s">
        <v>65</v>
      </c>
      <c r="F22" s="109" t="s">
        <v>66</v>
      </c>
      <c r="G22" s="109" t="s">
        <v>67</v>
      </c>
      <c r="H22" s="109" t="s">
        <v>68</v>
      </c>
      <c r="I22" s="109" t="s">
        <v>69</v>
      </c>
      <c r="J22" s="109" t="s">
        <v>70</v>
      </c>
      <c r="K22" s="110" t="s">
        <v>71</v>
      </c>
      <c r="L22" s="109" t="s">
        <v>72</v>
      </c>
      <c r="M22" s="110" t="s">
        <v>73</v>
      </c>
      <c r="N22" s="109" t="s">
        <v>74</v>
      </c>
      <c r="O22" s="213" t="s">
        <v>117</v>
      </c>
    </row>
    <row r="23" spans="1:15" ht="22.5">
      <c r="A23" s="118" t="s">
        <v>118</v>
      </c>
      <c r="B23" s="140"/>
      <c r="C23" s="42">
        <f>C24+C45</f>
        <v>84511</v>
      </c>
      <c r="D23" s="42">
        <f aca="true" t="shared" si="0" ref="D23:O23">D24+D45</f>
        <v>96566</v>
      </c>
      <c r="E23" s="42">
        <f t="shared" si="0"/>
        <v>80811</v>
      </c>
      <c r="F23" s="42">
        <f t="shared" si="0"/>
        <v>64573</v>
      </c>
      <c r="G23" s="42">
        <f t="shared" si="0"/>
        <v>46037</v>
      </c>
      <c r="H23" s="42">
        <f t="shared" si="0"/>
        <v>88946</v>
      </c>
      <c r="I23" s="42">
        <f t="shared" si="0"/>
        <v>27245</v>
      </c>
      <c r="J23" s="42">
        <f t="shared" si="0"/>
        <v>13220</v>
      </c>
      <c r="K23" s="42">
        <f t="shared" si="0"/>
        <v>58730</v>
      </c>
      <c r="L23" s="42">
        <f t="shared" si="0"/>
        <v>57505</v>
      </c>
      <c r="M23" s="42">
        <f t="shared" si="0"/>
        <v>61970</v>
      </c>
      <c r="N23" s="42">
        <f t="shared" si="0"/>
        <v>55165</v>
      </c>
      <c r="O23" s="211">
        <f t="shared" si="0"/>
        <v>735279</v>
      </c>
    </row>
    <row r="24" spans="1:15" ht="12.75">
      <c r="A24" s="119" t="s">
        <v>119</v>
      </c>
      <c r="B24" s="141">
        <v>2000</v>
      </c>
      <c r="C24" s="42">
        <f aca="true" t="shared" si="1" ref="C24:N24">SUM(C28+C25+C44)</f>
        <v>84511</v>
      </c>
      <c r="D24" s="42">
        <f t="shared" si="1"/>
        <v>96566</v>
      </c>
      <c r="E24" s="42">
        <f t="shared" si="1"/>
        <v>80811</v>
      </c>
      <c r="F24" s="42">
        <f t="shared" si="1"/>
        <v>64573</v>
      </c>
      <c r="G24" s="42">
        <f t="shared" si="1"/>
        <v>46037</v>
      </c>
      <c r="H24" s="42">
        <f t="shared" si="1"/>
        <v>88946</v>
      </c>
      <c r="I24" s="42">
        <f t="shared" si="1"/>
        <v>27245</v>
      </c>
      <c r="J24" s="42">
        <f t="shared" si="1"/>
        <v>13220</v>
      </c>
      <c r="K24" s="42">
        <f t="shared" si="1"/>
        <v>58730</v>
      </c>
      <c r="L24" s="42">
        <f t="shared" si="1"/>
        <v>57505</v>
      </c>
      <c r="M24" s="42">
        <f t="shared" si="1"/>
        <v>61970</v>
      </c>
      <c r="N24" s="42">
        <f t="shared" si="1"/>
        <v>55165</v>
      </c>
      <c r="O24" s="212">
        <f aca="true" t="shared" si="2" ref="O24:O50">SUM(C24:N24)</f>
        <v>735279</v>
      </c>
    </row>
    <row r="25" spans="1:15" ht="18.75">
      <c r="A25" s="120" t="s">
        <v>143</v>
      </c>
      <c r="B25" s="142">
        <v>2100</v>
      </c>
      <c r="C25" s="42">
        <f aca="true" t="shared" si="3" ref="C25:N25">SUM(C26+C27)</f>
        <v>22753</v>
      </c>
      <c r="D25" s="42">
        <f t="shared" si="3"/>
        <v>22753</v>
      </c>
      <c r="E25" s="42">
        <f t="shared" si="3"/>
        <v>22753</v>
      </c>
      <c r="F25" s="42">
        <f t="shared" si="3"/>
        <v>22753</v>
      </c>
      <c r="G25" s="42">
        <f t="shared" si="3"/>
        <v>22753</v>
      </c>
      <c r="H25" s="42">
        <f t="shared" si="3"/>
        <v>40919</v>
      </c>
      <c r="I25" s="42">
        <f t="shared" si="3"/>
        <v>22710</v>
      </c>
      <c r="J25" s="42">
        <f t="shared" si="3"/>
        <v>4290</v>
      </c>
      <c r="K25" s="42">
        <f t="shared" si="3"/>
        <v>22710</v>
      </c>
      <c r="L25" s="42">
        <f t="shared" si="3"/>
        <v>22710</v>
      </c>
      <c r="M25" s="42">
        <f t="shared" si="3"/>
        <v>22710</v>
      </c>
      <c r="N25" s="42">
        <f t="shared" si="3"/>
        <v>22710</v>
      </c>
      <c r="O25" s="212">
        <f t="shared" si="2"/>
        <v>272524</v>
      </c>
    </row>
    <row r="26" spans="1:15" ht="12.75">
      <c r="A26" s="121" t="s">
        <v>151</v>
      </c>
      <c r="B26" s="143">
        <v>2111</v>
      </c>
      <c r="C26" s="42">
        <v>18650</v>
      </c>
      <c r="D26" s="42">
        <v>18650</v>
      </c>
      <c r="E26" s="42">
        <v>18650</v>
      </c>
      <c r="F26" s="42">
        <v>18650</v>
      </c>
      <c r="G26" s="42">
        <v>18650</v>
      </c>
      <c r="H26" s="42">
        <v>33540</v>
      </c>
      <c r="I26" s="42">
        <v>18615</v>
      </c>
      <c r="J26" s="42">
        <v>3515</v>
      </c>
      <c r="K26" s="42">
        <v>18615</v>
      </c>
      <c r="L26" s="42">
        <v>18615</v>
      </c>
      <c r="M26" s="42">
        <v>18615</v>
      </c>
      <c r="N26" s="42">
        <v>18615</v>
      </c>
      <c r="O26" s="212">
        <f t="shared" si="2"/>
        <v>223380</v>
      </c>
    </row>
    <row r="27" spans="1:15" ht="12.75">
      <c r="A27" s="122" t="s">
        <v>144</v>
      </c>
      <c r="B27" s="142">
        <v>2120</v>
      </c>
      <c r="C27" s="42">
        <v>4103</v>
      </c>
      <c r="D27" s="42">
        <v>4103</v>
      </c>
      <c r="E27" s="42">
        <v>4103</v>
      </c>
      <c r="F27" s="42">
        <v>4103</v>
      </c>
      <c r="G27" s="42">
        <v>4103</v>
      </c>
      <c r="H27" s="42">
        <v>7379</v>
      </c>
      <c r="I27" s="42">
        <v>4095</v>
      </c>
      <c r="J27" s="42">
        <v>775</v>
      </c>
      <c r="K27" s="42">
        <v>4095</v>
      </c>
      <c r="L27" s="42">
        <v>4095</v>
      </c>
      <c r="M27" s="42">
        <v>4095</v>
      </c>
      <c r="N27" s="42">
        <v>4095</v>
      </c>
      <c r="O27" s="212">
        <f t="shared" si="2"/>
        <v>49144</v>
      </c>
    </row>
    <row r="28" spans="1:15" ht="12.75">
      <c r="A28" s="122" t="s">
        <v>133</v>
      </c>
      <c r="B28" s="144">
        <v>2200</v>
      </c>
      <c r="C28" s="42">
        <f aca="true" t="shared" si="4" ref="C28:N28">SUM(C29:C33)</f>
        <v>61758</v>
      </c>
      <c r="D28" s="42">
        <f t="shared" si="4"/>
        <v>73813</v>
      </c>
      <c r="E28" s="42">
        <f t="shared" si="4"/>
        <v>58058</v>
      </c>
      <c r="F28" s="42">
        <f t="shared" si="4"/>
        <v>41820</v>
      </c>
      <c r="G28" s="42">
        <f t="shared" si="4"/>
        <v>23284</v>
      </c>
      <c r="H28" s="42">
        <f t="shared" si="4"/>
        <v>48027</v>
      </c>
      <c r="I28" s="42">
        <f t="shared" si="4"/>
        <v>4535</v>
      </c>
      <c r="J28" s="42">
        <f t="shared" si="4"/>
        <v>8930</v>
      </c>
      <c r="K28" s="42">
        <f t="shared" si="4"/>
        <v>36020</v>
      </c>
      <c r="L28" s="42">
        <f t="shared" si="4"/>
        <v>34795</v>
      </c>
      <c r="M28" s="42">
        <f t="shared" si="4"/>
        <v>39260</v>
      </c>
      <c r="N28" s="42">
        <f t="shared" si="4"/>
        <v>32455</v>
      </c>
      <c r="O28" s="212">
        <f t="shared" si="2"/>
        <v>462755</v>
      </c>
    </row>
    <row r="29" spans="1:15" ht="12.75">
      <c r="A29" s="121" t="s">
        <v>120</v>
      </c>
      <c r="B29" s="143">
        <v>2210</v>
      </c>
      <c r="C29" s="42">
        <v>13500</v>
      </c>
      <c r="D29" s="42">
        <v>24900</v>
      </c>
      <c r="E29" s="42">
        <v>9800</v>
      </c>
      <c r="F29" s="42">
        <v>7350</v>
      </c>
      <c r="G29" s="42">
        <v>4900</v>
      </c>
      <c r="H29" s="42">
        <v>2647</v>
      </c>
      <c r="I29" s="42">
        <v>0</v>
      </c>
      <c r="J29" s="42">
        <v>2450</v>
      </c>
      <c r="K29" s="42">
        <v>9800</v>
      </c>
      <c r="L29" s="42">
        <v>8575</v>
      </c>
      <c r="M29" s="42">
        <v>9800</v>
      </c>
      <c r="N29" s="42">
        <v>1225</v>
      </c>
      <c r="O29" s="212">
        <f t="shared" si="2"/>
        <v>94947</v>
      </c>
    </row>
    <row r="30" spans="1:15" ht="12.75">
      <c r="A30" s="121" t="s">
        <v>35</v>
      </c>
      <c r="B30" s="143">
        <v>2230</v>
      </c>
      <c r="C30" s="42">
        <v>48258</v>
      </c>
      <c r="D30" s="42">
        <v>45960</v>
      </c>
      <c r="E30" s="42">
        <v>48258</v>
      </c>
      <c r="F30" s="42">
        <v>34470</v>
      </c>
      <c r="G30" s="42">
        <v>18384</v>
      </c>
      <c r="H30" s="42">
        <v>45380</v>
      </c>
      <c r="I30" s="42">
        <v>4535</v>
      </c>
      <c r="J30" s="42">
        <v>6480</v>
      </c>
      <c r="K30" s="42">
        <v>26220</v>
      </c>
      <c r="L30" s="42">
        <v>26220</v>
      </c>
      <c r="M30" s="42">
        <v>29460</v>
      </c>
      <c r="N30" s="42">
        <v>31230</v>
      </c>
      <c r="O30" s="212">
        <f t="shared" si="2"/>
        <v>364855</v>
      </c>
    </row>
    <row r="31" spans="1:15" ht="12.75">
      <c r="A31" s="121" t="s">
        <v>145</v>
      </c>
      <c r="B31" s="143">
        <v>2240</v>
      </c>
      <c r="C31" s="42">
        <v>0</v>
      </c>
      <c r="D31" s="42">
        <v>2953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12">
        <f t="shared" si="2"/>
        <v>2953</v>
      </c>
    </row>
    <row r="32" spans="1:15" ht="13.5" customHeight="1">
      <c r="A32" s="122" t="s">
        <v>37</v>
      </c>
      <c r="B32" s="144">
        <v>2250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2">
        <f t="shared" si="2"/>
        <v>0</v>
      </c>
    </row>
    <row r="33" spans="1:15" ht="12.75">
      <c r="A33" s="122" t="s">
        <v>121</v>
      </c>
      <c r="B33" s="144">
        <v>2270</v>
      </c>
      <c r="C33" s="42">
        <f>SUM(C34:C38)</f>
        <v>0</v>
      </c>
      <c r="D33" s="42">
        <f aca="true" t="shared" si="5" ref="D33:N33">SUM(D34:D38)</f>
        <v>0</v>
      </c>
      <c r="E33" s="42">
        <f t="shared" si="5"/>
        <v>0</v>
      </c>
      <c r="F33" s="42">
        <f t="shared" si="5"/>
        <v>0</v>
      </c>
      <c r="G33" s="42">
        <f t="shared" si="5"/>
        <v>0</v>
      </c>
      <c r="H33" s="42">
        <f t="shared" si="5"/>
        <v>0</v>
      </c>
      <c r="I33" s="42">
        <f t="shared" si="5"/>
        <v>0</v>
      </c>
      <c r="J33" s="42">
        <f t="shared" si="5"/>
        <v>0</v>
      </c>
      <c r="K33" s="42">
        <f t="shared" si="5"/>
        <v>0</v>
      </c>
      <c r="L33" s="42">
        <f t="shared" si="5"/>
        <v>0</v>
      </c>
      <c r="M33" s="42">
        <f t="shared" si="5"/>
        <v>0</v>
      </c>
      <c r="N33" s="42">
        <f t="shared" si="5"/>
        <v>0</v>
      </c>
      <c r="O33" s="211">
        <f t="shared" si="2"/>
        <v>0</v>
      </c>
    </row>
    <row r="34" spans="1:15" ht="12.75">
      <c r="A34" s="121" t="s">
        <v>150</v>
      </c>
      <c r="B34" s="143">
        <v>2271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11">
        <f t="shared" si="2"/>
        <v>0</v>
      </c>
    </row>
    <row r="35" spans="1:15" ht="12.75">
      <c r="A35" s="121" t="s">
        <v>149</v>
      </c>
      <c r="B35" s="143">
        <v>2272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11">
        <f t="shared" si="2"/>
        <v>0</v>
      </c>
    </row>
    <row r="36" spans="1:15" ht="12.75">
      <c r="A36" s="121" t="s">
        <v>148</v>
      </c>
      <c r="B36" s="143">
        <v>2273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11">
        <f t="shared" si="2"/>
        <v>0</v>
      </c>
    </row>
    <row r="37" spans="1:15" ht="12.75">
      <c r="A37" s="121" t="s">
        <v>147</v>
      </c>
      <c r="B37" s="143">
        <v>2274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11">
        <f t="shared" si="2"/>
        <v>0</v>
      </c>
    </row>
    <row r="38" spans="1:15" ht="12.75">
      <c r="A38" s="121" t="s">
        <v>146</v>
      </c>
      <c r="B38" s="143">
        <v>2275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1">
        <f t="shared" si="2"/>
        <v>0</v>
      </c>
    </row>
    <row r="39" spans="1:15" ht="12.75" customHeight="1">
      <c r="A39" s="123" t="s">
        <v>152</v>
      </c>
      <c r="B39" s="145">
        <v>2280</v>
      </c>
      <c r="C39" s="42">
        <f>SUM(C40)</f>
        <v>0</v>
      </c>
      <c r="D39" s="42">
        <f aca="true" t="shared" si="6" ref="D39:N39">SUM(D40)</f>
        <v>0</v>
      </c>
      <c r="E39" s="42">
        <f t="shared" si="6"/>
        <v>0</v>
      </c>
      <c r="F39" s="42">
        <f t="shared" si="6"/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  <c r="J39" s="42">
        <f t="shared" si="6"/>
        <v>0</v>
      </c>
      <c r="K39" s="42">
        <f t="shared" si="6"/>
        <v>0</v>
      </c>
      <c r="L39" s="42">
        <f t="shared" si="6"/>
        <v>0</v>
      </c>
      <c r="M39" s="42">
        <f t="shared" si="6"/>
        <v>0</v>
      </c>
      <c r="N39" s="42">
        <f t="shared" si="6"/>
        <v>0</v>
      </c>
      <c r="O39" s="211">
        <f t="shared" si="2"/>
        <v>0</v>
      </c>
    </row>
    <row r="40" spans="1:21" s="29" customFormat="1" ht="23.25" customHeight="1">
      <c r="A40" s="124" t="s">
        <v>122</v>
      </c>
      <c r="B40" s="146">
        <v>2282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211">
        <f t="shared" si="2"/>
        <v>0</v>
      </c>
      <c r="P40"/>
      <c r="Q40"/>
      <c r="R40" s="102"/>
      <c r="S40" s="103"/>
      <c r="T40" s="103"/>
      <c r="U40" s="104"/>
    </row>
    <row r="41" spans="1:15" ht="12.75">
      <c r="A41" s="123" t="s">
        <v>153</v>
      </c>
      <c r="B41" s="145">
        <v>2700</v>
      </c>
      <c r="C41" s="42">
        <f>SUM(C42:C43)</f>
        <v>0</v>
      </c>
      <c r="D41" s="42">
        <f aca="true" t="shared" si="7" ref="D41:N41">SUM(D42:D43)</f>
        <v>0</v>
      </c>
      <c r="E41" s="42">
        <f t="shared" si="7"/>
        <v>0</v>
      </c>
      <c r="F41" s="42">
        <f t="shared" si="7"/>
        <v>0</v>
      </c>
      <c r="G41" s="42">
        <f t="shared" si="7"/>
        <v>0</v>
      </c>
      <c r="H41" s="42">
        <f t="shared" si="7"/>
        <v>0</v>
      </c>
      <c r="I41" s="42">
        <f t="shared" si="7"/>
        <v>0</v>
      </c>
      <c r="J41" s="42">
        <f t="shared" si="7"/>
        <v>0</v>
      </c>
      <c r="K41" s="42">
        <f t="shared" si="7"/>
        <v>0</v>
      </c>
      <c r="L41" s="42">
        <f t="shared" si="7"/>
        <v>0</v>
      </c>
      <c r="M41" s="42">
        <f t="shared" si="7"/>
        <v>0</v>
      </c>
      <c r="N41" s="42">
        <f t="shared" si="7"/>
        <v>0</v>
      </c>
      <c r="O41" s="211">
        <f t="shared" si="2"/>
        <v>0</v>
      </c>
    </row>
    <row r="42" spans="1:15" ht="12.75">
      <c r="A42" s="121" t="s">
        <v>44</v>
      </c>
      <c r="B42" s="143">
        <v>2710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1">
        <f t="shared" si="2"/>
        <v>0</v>
      </c>
    </row>
    <row r="43" spans="1:15" ht="12.75">
      <c r="A43" s="121" t="e">
        <f>-інші виплати населенню</f>
        <v>#NAME?</v>
      </c>
      <c r="B43" s="143">
        <v>2730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11"/>
    </row>
    <row r="44" spans="1:15" ht="12.75">
      <c r="A44" s="121" t="s">
        <v>176</v>
      </c>
      <c r="B44" s="201">
        <v>2800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11">
        <f t="shared" si="2"/>
        <v>0</v>
      </c>
    </row>
    <row r="45" spans="1:15" ht="12.75">
      <c r="A45" s="119" t="s">
        <v>45</v>
      </c>
      <c r="B45" s="147">
        <v>3000</v>
      </c>
      <c r="C45" s="42">
        <f aca="true" t="shared" si="8" ref="C45:N45">C46</f>
        <v>0</v>
      </c>
      <c r="D45" s="42">
        <f t="shared" si="8"/>
        <v>0</v>
      </c>
      <c r="E45" s="42">
        <f t="shared" si="8"/>
        <v>0</v>
      </c>
      <c r="F45" s="42">
        <f t="shared" si="8"/>
        <v>0</v>
      </c>
      <c r="G45" s="42">
        <f t="shared" si="8"/>
        <v>0</v>
      </c>
      <c r="H45" s="42">
        <f t="shared" si="8"/>
        <v>0</v>
      </c>
      <c r="I45" s="42">
        <f t="shared" si="8"/>
        <v>0</v>
      </c>
      <c r="J45" s="42">
        <f t="shared" si="8"/>
        <v>0</v>
      </c>
      <c r="K45" s="42">
        <f t="shared" si="8"/>
        <v>0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211">
        <f t="shared" si="2"/>
        <v>0</v>
      </c>
    </row>
    <row r="46" spans="1:15" ht="12.75">
      <c r="A46" s="125" t="s">
        <v>46</v>
      </c>
      <c r="B46" s="143">
        <v>3100</v>
      </c>
      <c r="C46" s="42">
        <f>C47+C48</f>
        <v>0</v>
      </c>
      <c r="D46" s="42">
        <f aca="true" t="shared" si="9" ref="D46:N46">D47+D48</f>
        <v>0</v>
      </c>
      <c r="E46" s="42">
        <f t="shared" si="9"/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211">
        <f t="shared" si="2"/>
        <v>0</v>
      </c>
    </row>
    <row r="47" spans="1:15" ht="12.75">
      <c r="A47" s="122" t="s">
        <v>154</v>
      </c>
      <c r="B47" s="144">
        <v>3110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11">
        <f t="shared" si="2"/>
        <v>0</v>
      </c>
    </row>
    <row r="48" spans="1:15" ht="12.75">
      <c r="A48" s="122" t="s">
        <v>49</v>
      </c>
      <c r="B48" s="144">
        <v>3130</v>
      </c>
      <c r="C48" s="42">
        <f aca="true" t="shared" si="10" ref="C48:N48">C50</f>
        <v>0</v>
      </c>
      <c r="D48" s="42">
        <f t="shared" si="10"/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42">
        <f t="shared" si="10"/>
        <v>0</v>
      </c>
      <c r="O48" s="211">
        <f t="shared" si="2"/>
        <v>0</v>
      </c>
    </row>
    <row r="49" spans="1:15" ht="9.75" customHeight="1">
      <c r="A49" s="121" t="s">
        <v>123</v>
      </c>
      <c r="B49" s="143">
        <v>3131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11">
        <f t="shared" si="2"/>
        <v>0</v>
      </c>
    </row>
    <row r="50" spans="1:15" ht="12.75">
      <c r="A50" s="121" t="s">
        <v>124</v>
      </c>
      <c r="B50" s="143">
        <v>3132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11">
        <f t="shared" si="2"/>
        <v>0</v>
      </c>
    </row>
    <row r="51" spans="1:15" ht="10.5" customHeight="1">
      <c r="A51" s="126" t="s">
        <v>50</v>
      </c>
      <c r="B51" s="144">
        <v>3140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11"/>
    </row>
    <row r="52" spans="1:15" ht="12.75">
      <c r="A52" s="122" t="s">
        <v>51</v>
      </c>
      <c r="B52" s="144">
        <v>3160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11">
        <f>SUM(C52:N52)</f>
        <v>0</v>
      </c>
    </row>
    <row r="53" spans="1:15" ht="12.75">
      <c r="A53" s="119" t="s">
        <v>125</v>
      </c>
      <c r="B53" s="148">
        <v>9000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11">
        <f>SUM(C53:N53)</f>
        <v>0</v>
      </c>
    </row>
    <row r="54" spans="1:15" ht="12" customHeight="1">
      <c r="A54" s="127" t="s">
        <v>54</v>
      </c>
      <c r="B54" s="142"/>
      <c r="C54" s="22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11"/>
    </row>
    <row r="55" spans="1:15" ht="12.75" customHeight="1">
      <c r="A55" s="139" t="s">
        <v>55</v>
      </c>
      <c r="B55" s="1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11"/>
    </row>
    <row r="56" spans="1:15" s="111" customFormat="1" ht="12">
      <c r="A56" s="28" t="s">
        <v>126</v>
      </c>
      <c r="B56" s="210">
        <v>5000</v>
      </c>
      <c r="C56" s="42">
        <f>SUM(C31+C29+C32+C44)</f>
        <v>13500</v>
      </c>
      <c r="D56" s="42">
        <f aca="true" t="shared" si="11" ref="D56:N56">SUM(D31+D29+D32+D44)</f>
        <v>27853</v>
      </c>
      <c r="E56" s="42">
        <f t="shared" si="11"/>
        <v>9800</v>
      </c>
      <c r="F56" s="42">
        <f t="shared" si="11"/>
        <v>7350</v>
      </c>
      <c r="G56" s="42">
        <f t="shared" si="11"/>
        <v>4900</v>
      </c>
      <c r="H56" s="42">
        <f t="shared" si="11"/>
        <v>2647</v>
      </c>
      <c r="I56" s="42">
        <f t="shared" si="11"/>
        <v>0</v>
      </c>
      <c r="J56" s="42">
        <f t="shared" si="11"/>
        <v>2450</v>
      </c>
      <c r="K56" s="42">
        <f t="shared" si="11"/>
        <v>9800</v>
      </c>
      <c r="L56" s="42">
        <f t="shared" si="11"/>
        <v>8575</v>
      </c>
      <c r="M56" s="42">
        <f t="shared" si="11"/>
        <v>9800</v>
      </c>
      <c r="N56" s="42">
        <f t="shared" si="11"/>
        <v>1225</v>
      </c>
      <c r="O56" s="211">
        <f>SUM(C56:N56)</f>
        <v>97900</v>
      </c>
    </row>
    <row r="57" ht="9.75" customHeight="1"/>
    <row r="58" spans="2:14" ht="11.25" customHeight="1">
      <c r="B58" s="259" t="s">
        <v>127</v>
      </c>
      <c r="C58" s="116" t="s">
        <v>185</v>
      </c>
      <c r="D58" s="116"/>
      <c r="E58" s="116"/>
      <c r="F58" s="116"/>
      <c r="G58" s="128"/>
      <c r="H58" s="128"/>
      <c r="I58" s="128"/>
      <c r="J58" s="116"/>
      <c r="K58" s="128"/>
      <c r="L58" s="128" t="s">
        <v>155</v>
      </c>
      <c r="M58" s="128"/>
      <c r="N58" s="128"/>
    </row>
    <row r="59" spans="2:14" ht="13.5" customHeight="1">
      <c r="B59" s="259"/>
      <c r="C59" s="129"/>
      <c r="D59" s="116"/>
      <c r="E59" s="116"/>
      <c r="F59" s="116"/>
      <c r="G59" s="116"/>
      <c r="H59" s="117" t="s">
        <v>4</v>
      </c>
      <c r="I59" s="116"/>
      <c r="J59" s="116"/>
      <c r="K59" s="255" t="s">
        <v>5</v>
      </c>
      <c r="L59" s="255"/>
      <c r="M59" s="255"/>
      <c r="N59" s="255"/>
    </row>
    <row r="60" spans="3:14" ht="12.75">
      <c r="C60" s="129" t="s">
        <v>156</v>
      </c>
      <c r="D60" s="116"/>
      <c r="E60" s="116"/>
      <c r="F60" s="116"/>
      <c r="G60" s="128"/>
      <c r="H60" s="128"/>
      <c r="I60" s="128"/>
      <c r="J60" s="116"/>
      <c r="K60" s="128"/>
      <c r="L60" s="128" t="s">
        <v>157</v>
      </c>
      <c r="M60" s="200"/>
      <c r="N60" s="128"/>
    </row>
    <row r="61" spans="3:14" ht="6.75" customHeight="1">
      <c r="C61" s="129"/>
      <c r="D61" s="116"/>
      <c r="E61" s="116"/>
      <c r="F61" s="116"/>
      <c r="G61" s="116"/>
      <c r="H61" s="117" t="s">
        <v>4</v>
      </c>
      <c r="I61" s="116"/>
      <c r="J61" s="116"/>
      <c r="K61" s="257" t="s">
        <v>5</v>
      </c>
      <c r="L61" s="257"/>
      <c r="M61" s="257"/>
      <c r="N61" s="257"/>
    </row>
    <row r="62" spans="3:14" ht="12.75">
      <c r="C62" s="129"/>
      <c r="D62" s="116"/>
      <c r="E62" s="116"/>
      <c r="F62" s="116"/>
      <c r="G62" s="116"/>
      <c r="H62" s="130"/>
      <c r="I62" s="116"/>
      <c r="J62" s="116"/>
      <c r="K62" s="116"/>
      <c r="L62" s="116"/>
      <c r="M62" s="130"/>
      <c r="N62" s="116"/>
    </row>
    <row r="63" s="47" customFormat="1" ht="15" customHeight="1">
      <c r="A63" s="239" t="s">
        <v>196</v>
      </c>
    </row>
    <row r="64" s="47" customFormat="1" ht="12.75">
      <c r="A64" s="100" t="s">
        <v>7</v>
      </c>
    </row>
    <row r="65" spans="1:14" ht="12.75">
      <c r="A65" s="112"/>
      <c r="B65" s="29"/>
      <c r="C65" s="131"/>
      <c r="D65" s="131"/>
      <c r="E65" s="116"/>
      <c r="F65" s="116"/>
      <c r="G65" s="116"/>
      <c r="H65" s="116"/>
      <c r="I65" s="116"/>
      <c r="J65" s="116"/>
      <c r="K65" s="116"/>
      <c r="L65" s="116"/>
      <c r="M65" s="116"/>
      <c r="N65" s="116"/>
    </row>
    <row r="67" spans="3:4" ht="12.75">
      <c r="C67" s="29"/>
      <c r="D67" s="29"/>
    </row>
    <row r="68" spans="2:15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113"/>
    </row>
    <row r="69" spans="2:15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113"/>
    </row>
    <row r="70" spans="2:15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113"/>
    </row>
    <row r="71" spans="2:15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13"/>
    </row>
    <row r="72" spans="2:15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113"/>
    </row>
    <row r="73" spans="2:15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13"/>
    </row>
    <row r="74" spans="2:15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113"/>
    </row>
    <row r="75" spans="2:15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13"/>
    </row>
    <row r="76" spans="2:15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113"/>
    </row>
    <row r="77" spans="2:15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113"/>
    </row>
  </sheetData>
  <sheetProtection/>
  <mergeCells count="21">
    <mergeCell ref="A11:O11"/>
    <mergeCell ref="I5:O5"/>
    <mergeCell ref="B14:N14"/>
    <mergeCell ref="A13:N13"/>
    <mergeCell ref="K61:N61"/>
    <mergeCell ref="I10:J10"/>
    <mergeCell ref="N8:O8"/>
    <mergeCell ref="B16:N16"/>
    <mergeCell ref="K59:N59"/>
    <mergeCell ref="B58:B59"/>
    <mergeCell ref="A15:N15"/>
    <mergeCell ref="I6:O6"/>
    <mergeCell ref="E20:O20"/>
    <mergeCell ref="A20:D20"/>
    <mergeCell ref="M1:N1"/>
    <mergeCell ref="M2:O2"/>
    <mergeCell ref="A18:D18"/>
    <mergeCell ref="I7:O7"/>
    <mergeCell ref="I3:O3"/>
    <mergeCell ref="E18:N18"/>
    <mergeCell ref="I4:O4"/>
  </mergeCells>
  <printOptions/>
  <pageMargins left="0.2755905511811024" right="0.11811023622047245" top="0.4724409448818898" bottom="0.31496062992125984" header="0.1968503937007874" footer="0.1968503937007874"/>
  <pageSetup horizontalDpi="120" verticalDpi="12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77"/>
  <sheetViews>
    <sheetView zoomScalePageLayoutView="0" workbookViewId="0" topLeftCell="A19">
      <selection activeCell="P15" sqref="P15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8.875" style="101" customWidth="1"/>
  </cols>
  <sheetData>
    <row r="1" spans="9:15" ht="15.75">
      <c r="I1" s="1" t="s">
        <v>0</v>
      </c>
      <c r="J1" s="2"/>
      <c r="K1" s="29"/>
      <c r="M1" s="246">
        <f>SUM(O23)</f>
        <v>1753860</v>
      </c>
      <c r="N1" s="246"/>
      <c r="O1" s="204" t="s">
        <v>180</v>
      </c>
    </row>
    <row r="2" spans="9:15" ht="9.75" customHeight="1">
      <c r="I2" s="1"/>
      <c r="J2" s="2"/>
      <c r="M2" s="247" t="s">
        <v>1</v>
      </c>
      <c r="N2" s="247"/>
      <c r="O2" s="247"/>
    </row>
    <row r="3" spans="9:15" ht="32.25" customHeight="1">
      <c r="I3" s="250" t="s">
        <v>201</v>
      </c>
      <c r="J3" s="250"/>
      <c r="K3" s="250"/>
      <c r="L3" s="250"/>
      <c r="M3" s="250"/>
      <c r="N3" s="250"/>
      <c r="O3" s="250"/>
    </row>
    <row r="4" spans="9:15" ht="9.75" customHeight="1">
      <c r="I4" s="253" t="s">
        <v>2</v>
      </c>
      <c r="J4" s="253"/>
      <c r="K4" s="253"/>
      <c r="L4" s="253"/>
      <c r="M4" s="253"/>
      <c r="N4" s="253"/>
      <c r="O4" s="253"/>
    </row>
    <row r="5" spans="9:15" ht="15.75" customHeight="1">
      <c r="I5" s="254" t="s">
        <v>174</v>
      </c>
      <c r="J5" s="254"/>
      <c r="K5" s="254"/>
      <c r="L5" s="254"/>
      <c r="M5" s="254"/>
      <c r="N5" s="254"/>
      <c r="O5" s="254"/>
    </row>
    <row r="6" spans="9:15" ht="10.5" customHeight="1">
      <c r="I6" s="243" t="s">
        <v>3</v>
      </c>
      <c r="J6" s="243"/>
      <c r="K6" s="243"/>
      <c r="L6" s="243"/>
      <c r="M6" s="243"/>
      <c r="N6" s="243"/>
      <c r="O6" s="243"/>
    </row>
    <row r="7" spans="9:15" ht="14.25" customHeight="1">
      <c r="I7" s="249" t="s">
        <v>175</v>
      </c>
      <c r="J7" s="249"/>
      <c r="K7" s="249"/>
      <c r="L7" s="249"/>
      <c r="M7" s="249"/>
      <c r="N7" s="249"/>
      <c r="O7" s="249"/>
    </row>
    <row r="8" spans="9:15" ht="8.25" customHeight="1">
      <c r="I8" s="3"/>
      <c r="J8" s="4"/>
      <c r="K8" s="3" t="s">
        <v>4</v>
      </c>
      <c r="N8" s="247" t="s">
        <v>5</v>
      </c>
      <c r="O8" s="247"/>
    </row>
    <row r="9" spans="9:13" ht="12.75">
      <c r="I9" s="198"/>
      <c r="J9" s="9"/>
      <c r="M9" s="5" t="s">
        <v>6</v>
      </c>
    </row>
    <row r="10" spans="9:10" ht="8.25" customHeight="1">
      <c r="I10" s="247" t="s">
        <v>7</v>
      </c>
      <c r="J10" s="247"/>
    </row>
    <row r="11" spans="1:21" s="29" customFormat="1" ht="30.75" customHeight="1">
      <c r="A11" s="261" t="s">
        <v>199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/>
      <c r="Q11"/>
      <c r="R11" s="102"/>
      <c r="S11" s="103"/>
      <c r="T11" s="103"/>
      <c r="U11" s="104"/>
    </row>
    <row r="13" spans="1:15" ht="33.75" customHeight="1">
      <c r="A13" s="256" t="s">
        <v>188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10"/>
    </row>
    <row r="14" spans="1:14" ht="12.75">
      <c r="A14" s="116"/>
      <c r="B14" s="255" t="s">
        <v>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4" ht="12.75">
      <c r="A15" s="260" t="s">
        <v>184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2:14" ht="12.75">
      <c r="B16" s="258" t="s">
        <v>9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248" t="s">
        <v>116</v>
      </c>
      <c r="B18" s="248"/>
      <c r="C18" s="248"/>
      <c r="D18" s="248"/>
      <c r="E18" s="251" t="s">
        <v>128</v>
      </c>
      <c r="F18" s="252"/>
      <c r="G18" s="252"/>
      <c r="H18" s="252"/>
      <c r="I18" s="252"/>
      <c r="J18" s="252"/>
      <c r="K18" s="252"/>
      <c r="L18" s="252"/>
      <c r="M18" s="252"/>
      <c r="N18" s="252"/>
      <c r="O18" s="105"/>
    </row>
    <row r="19" ht="6" customHeight="1">
      <c r="A19" s="8"/>
    </row>
    <row r="20" spans="1:15" ht="39" customHeight="1">
      <c r="A20" s="262" t="s">
        <v>187</v>
      </c>
      <c r="B20" s="262"/>
      <c r="C20" s="262"/>
      <c r="D20" s="262"/>
      <c r="E20" s="263" t="s">
        <v>193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</row>
    <row r="21" spans="1:12" ht="6.75" customHeight="1">
      <c r="A21" s="8"/>
      <c r="B21" s="106"/>
      <c r="G21" s="107"/>
      <c r="H21" s="102"/>
      <c r="I21" s="29"/>
      <c r="J21" s="29"/>
      <c r="K21" s="29"/>
      <c r="L21" s="29"/>
    </row>
    <row r="22" spans="1:15" ht="46.5">
      <c r="A22" s="108" t="s">
        <v>61</v>
      </c>
      <c r="B22" s="132" t="s">
        <v>62</v>
      </c>
      <c r="C22" s="109" t="s">
        <v>63</v>
      </c>
      <c r="D22" s="109" t="s">
        <v>64</v>
      </c>
      <c r="E22" s="109" t="s">
        <v>65</v>
      </c>
      <c r="F22" s="109" t="s">
        <v>66</v>
      </c>
      <c r="G22" s="109" t="s">
        <v>67</v>
      </c>
      <c r="H22" s="109" t="s">
        <v>68</v>
      </c>
      <c r="I22" s="109" t="s">
        <v>69</v>
      </c>
      <c r="J22" s="109" t="s">
        <v>70</v>
      </c>
      <c r="K22" s="110" t="s">
        <v>71</v>
      </c>
      <c r="L22" s="109" t="s">
        <v>72</v>
      </c>
      <c r="M22" s="110" t="s">
        <v>73</v>
      </c>
      <c r="N22" s="109" t="s">
        <v>74</v>
      </c>
      <c r="O22" s="213" t="s">
        <v>117</v>
      </c>
    </row>
    <row r="23" spans="1:15" ht="22.5">
      <c r="A23" s="118" t="s">
        <v>118</v>
      </c>
      <c r="B23" s="140"/>
      <c r="C23" s="42">
        <f>C24+C45</f>
        <v>206241</v>
      </c>
      <c r="D23" s="42">
        <f aca="true" t="shared" si="0" ref="D23:O23">D24+D45</f>
        <v>216319</v>
      </c>
      <c r="E23" s="42">
        <f t="shared" si="0"/>
        <v>187083</v>
      </c>
      <c r="F23" s="42">
        <f t="shared" si="0"/>
        <v>173271</v>
      </c>
      <c r="G23" s="42">
        <f t="shared" si="0"/>
        <v>156880</v>
      </c>
      <c r="H23" s="42">
        <f t="shared" si="0"/>
        <v>154610</v>
      </c>
      <c r="I23" s="42">
        <f t="shared" si="0"/>
        <v>145550</v>
      </c>
      <c r="J23" s="42">
        <f t="shared" si="0"/>
        <v>145916</v>
      </c>
      <c r="K23" s="42">
        <f t="shared" si="0"/>
        <v>150123</v>
      </c>
      <c r="L23" s="42">
        <f t="shared" si="0"/>
        <v>152802</v>
      </c>
      <c r="M23" s="42">
        <f t="shared" si="0"/>
        <v>31300</v>
      </c>
      <c r="N23" s="42">
        <f t="shared" si="0"/>
        <v>33765</v>
      </c>
      <c r="O23" s="211">
        <f t="shared" si="0"/>
        <v>1753860</v>
      </c>
    </row>
    <row r="24" spans="1:15" ht="12.75">
      <c r="A24" s="119" t="s">
        <v>119</v>
      </c>
      <c r="B24" s="141">
        <v>2000</v>
      </c>
      <c r="C24" s="42">
        <f aca="true" t="shared" si="1" ref="C24:N24">SUM(C28+C25+C44)</f>
        <v>206241</v>
      </c>
      <c r="D24" s="42">
        <f t="shared" si="1"/>
        <v>216319</v>
      </c>
      <c r="E24" s="42">
        <f t="shared" si="1"/>
        <v>187083</v>
      </c>
      <c r="F24" s="42">
        <f t="shared" si="1"/>
        <v>173271</v>
      </c>
      <c r="G24" s="42">
        <f t="shared" si="1"/>
        <v>156880</v>
      </c>
      <c r="H24" s="42">
        <f t="shared" si="1"/>
        <v>154610</v>
      </c>
      <c r="I24" s="42">
        <f t="shared" si="1"/>
        <v>145550</v>
      </c>
      <c r="J24" s="42">
        <f t="shared" si="1"/>
        <v>145916</v>
      </c>
      <c r="K24" s="42">
        <f t="shared" si="1"/>
        <v>150123</v>
      </c>
      <c r="L24" s="42">
        <f t="shared" si="1"/>
        <v>152802</v>
      </c>
      <c r="M24" s="42">
        <f t="shared" si="1"/>
        <v>31300</v>
      </c>
      <c r="N24" s="42">
        <f t="shared" si="1"/>
        <v>33765</v>
      </c>
      <c r="O24" s="212">
        <f aca="true" t="shared" si="2" ref="O24:O50">SUM(C24:N24)</f>
        <v>1753860</v>
      </c>
    </row>
    <row r="25" spans="1:15" ht="18.75">
      <c r="A25" s="120" t="s">
        <v>143</v>
      </c>
      <c r="B25" s="142">
        <v>2100</v>
      </c>
      <c r="C25" s="42">
        <f aca="true" t="shared" si="3" ref="C25:N25">SUM(C26+C27)</f>
        <v>144326</v>
      </c>
      <c r="D25" s="42">
        <f t="shared" si="3"/>
        <v>154705</v>
      </c>
      <c r="E25" s="42">
        <f t="shared" si="3"/>
        <v>144326</v>
      </c>
      <c r="F25" s="42">
        <f t="shared" si="3"/>
        <v>152972</v>
      </c>
      <c r="G25" s="42">
        <f t="shared" si="3"/>
        <v>144326</v>
      </c>
      <c r="H25" s="42">
        <f t="shared" si="3"/>
        <v>147175</v>
      </c>
      <c r="I25" s="42">
        <f t="shared" si="3"/>
        <v>144326</v>
      </c>
      <c r="J25" s="42">
        <f t="shared" si="3"/>
        <v>144326</v>
      </c>
      <c r="K25" s="42">
        <f t="shared" si="3"/>
        <v>144326</v>
      </c>
      <c r="L25" s="42">
        <f t="shared" si="3"/>
        <v>144326</v>
      </c>
      <c r="M25" s="42">
        <f t="shared" si="3"/>
        <v>3788</v>
      </c>
      <c r="N25" s="42">
        <f t="shared" si="3"/>
        <v>0</v>
      </c>
      <c r="O25" s="212">
        <f t="shared" si="2"/>
        <v>1468922</v>
      </c>
    </row>
    <row r="26" spans="1:15" ht="12.75">
      <c r="A26" s="121" t="s">
        <v>151</v>
      </c>
      <c r="B26" s="143">
        <v>2111</v>
      </c>
      <c r="C26" s="42">
        <v>118300</v>
      </c>
      <c r="D26" s="42">
        <v>126807</v>
      </c>
      <c r="E26" s="42">
        <v>118300</v>
      </c>
      <c r="F26" s="42">
        <v>125387</v>
      </c>
      <c r="G26" s="42">
        <v>118300</v>
      </c>
      <c r="H26" s="42">
        <v>120635</v>
      </c>
      <c r="I26" s="42">
        <v>118300</v>
      </c>
      <c r="J26" s="42">
        <v>118300</v>
      </c>
      <c r="K26" s="42">
        <v>118300</v>
      </c>
      <c r="L26" s="42">
        <v>118300</v>
      </c>
      <c r="M26" s="42">
        <v>3107</v>
      </c>
      <c r="N26" s="42"/>
      <c r="O26" s="212">
        <f t="shared" si="2"/>
        <v>1204036</v>
      </c>
    </row>
    <row r="27" spans="1:15" ht="12.75">
      <c r="A27" s="122" t="s">
        <v>144</v>
      </c>
      <c r="B27" s="142">
        <v>2120</v>
      </c>
      <c r="C27" s="42">
        <v>26026</v>
      </c>
      <c r="D27" s="42">
        <v>27898</v>
      </c>
      <c r="E27" s="42">
        <v>26026</v>
      </c>
      <c r="F27" s="42">
        <v>27585</v>
      </c>
      <c r="G27" s="42">
        <v>26026</v>
      </c>
      <c r="H27" s="42">
        <v>26540</v>
      </c>
      <c r="I27" s="42">
        <v>26026</v>
      </c>
      <c r="J27" s="42">
        <v>26026</v>
      </c>
      <c r="K27" s="42">
        <v>26026</v>
      </c>
      <c r="L27" s="42">
        <v>26026</v>
      </c>
      <c r="M27" s="42">
        <v>681</v>
      </c>
      <c r="N27" s="42"/>
      <c r="O27" s="212">
        <f t="shared" si="2"/>
        <v>264886</v>
      </c>
    </row>
    <row r="28" spans="1:15" ht="12.75">
      <c r="A28" s="122" t="s">
        <v>133</v>
      </c>
      <c r="B28" s="144">
        <v>2200</v>
      </c>
      <c r="C28" s="42">
        <f aca="true" t="shared" si="4" ref="C28:N28">SUM(C29:C33)</f>
        <v>61915</v>
      </c>
      <c r="D28" s="42">
        <f t="shared" si="4"/>
        <v>61614</v>
      </c>
      <c r="E28" s="42">
        <f t="shared" si="4"/>
        <v>42157</v>
      </c>
      <c r="F28" s="42">
        <f t="shared" si="4"/>
        <v>20299</v>
      </c>
      <c r="G28" s="42">
        <f t="shared" si="4"/>
        <v>12554</v>
      </c>
      <c r="H28" s="42">
        <f t="shared" si="4"/>
        <v>6835</v>
      </c>
      <c r="I28" s="42">
        <f t="shared" si="4"/>
        <v>1224</v>
      </c>
      <c r="J28" s="42">
        <f t="shared" si="4"/>
        <v>1590</v>
      </c>
      <c r="K28" s="42">
        <f t="shared" si="4"/>
        <v>5197</v>
      </c>
      <c r="L28" s="42">
        <f t="shared" si="4"/>
        <v>8476</v>
      </c>
      <c r="M28" s="42">
        <f t="shared" si="4"/>
        <v>27512</v>
      </c>
      <c r="N28" s="42">
        <f t="shared" si="4"/>
        <v>33265</v>
      </c>
      <c r="O28" s="212">
        <f t="shared" si="2"/>
        <v>282638</v>
      </c>
    </row>
    <row r="29" spans="1:15" ht="12.75">
      <c r="A29" s="121" t="s">
        <v>120</v>
      </c>
      <c r="B29" s="143">
        <v>2210</v>
      </c>
      <c r="C29" s="42">
        <v>6509</v>
      </c>
      <c r="D29" s="42">
        <v>5500</v>
      </c>
      <c r="E29" s="42">
        <v>9600</v>
      </c>
      <c r="F29" s="42">
        <v>10000</v>
      </c>
      <c r="G29" s="42">
        <v>5000</v>
      </c>
      <c r="H29" s="42">
        <v>5000</v>
      </c>
      <c r="I29" s="42"/>
      <c r="J29" s="42"/>
      <c r="K29" s="42"/>
      <c r="L29" s="42"/>
      <c r="M29" s="42"/>
      <c r="N29" s="42"/>
      <c r="O29" s="212">
        <f t="shared" si="2"/>
        <v>41609</v>
      </c>
    </row>
    <row r="30" spans="1:15" ht="12.75">
      <c r="A30" s="121" t="s">
        <v>35</v>
      </c>
      <c r="B30" s="143">
        <v>2230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12">
        <f t="shared" si="2"/>
        <v>0</v>
      </c>
    </row>
    <row r="31" spans="1:15" ht="12.75">
      <c r="A31" s="121" t="s">
        <v>145</v>
      </c>
      <c r="B31" s="143">
        <v>2240</v>
      </c>
      <c r="C31" s="42">
        <v>22770</v>
      </c>
      <c r="D31" s="42">
        <v>27270</v>
      </c>
      <c r="E31" s="42">
        <v>270</v>
      </c>
      <c r="F31" s="42">
        <v>2970</v>
      </c>
      <c r="G31" s="42">
        <v>5788</v>
      </c>
      <c r="H31" s="42">
        <v>270</v>
      </c>
      <c r="I31" s="42">
        <v>270</v>
      </c>
      <c r="J31" s="42">
        <v>770</v>
      </c>
      <c r="K31" s="42">
        <v>2970</v>
      </c>
      <c r="L31" s="42">
        <v>270</v>
      </c>
      <c r="M31" s="42">
        <v>270</v>
      </c>
      <c r="N31" s="42">
        <v>270</v>
      </c>
      <c r="O31" s="212">
        <f t="shared" si="2"/>
        <v>64158</v>
      </c>
    </row>
    <row r="32" spans="1:15" ht="13.5" customHeight="1">
      <c r="A32" s="122" t="s">
        <v>37</v>
      </c>
      <c r="B32" s="144">
        <v>2250</v>
      </c>
      <c r="C32" s="42">
        <v>240</v>
      </c>
      <c r="D32" s="42">
        <v>240</v>
      </c>
      <c r="E32" s="42">
        <v>240</v>
      </c>
      <c r="F32" s="42">
        <v>200</v>
      </c>
      <c r="G32" s="42">
        <v>200</v>
      </c>
      <c r="H32" s="42">
        <v>200</v>
      </c>
      <c r="I32" s="42">
        <v>200</v>
      </c>
      <c r="J32" s="42">
        <v>200</v>
      </c>
      <c r="K32" s="42">
        <v>200</v>
      </c>
      <c r="L32" s="42">
        <v>80</v>
      </c>
      <c r="M32" s="42">
        <v>0</v>
      </c>
      <c r="N32" s="42">
        <v>0</v>
      </c>
      <c r="O32" s="211">
        <f t="shared" si="2"/>
        <v>2000</v>
      </c>
    </row>
    <row r="33" spans="1:15" ht="12.75">
      <c r="A33" s="122" t="s">
        <v>121</v>
      </c>
      <c r="B33" s="144">
        <v>2270</v>
      </c>
      <c r="C33" s="42">
        <f>SUM(C34:C38)</f>
        <v>32396</v>
      </c>
      <c r="D33" s="42">
        <f aca="true" t="shared" si="5" ref="D33:N33">SUM(D34:D38)</f>
        <v>28604</v>
      </c>
      <c r="E33" s="42">
        <f t="shared" si="5"/>
        <v>32047</v>
      </c>
      <c r="F33" s="42">
        <f t="shared" si="5"/>
        <v>7129</v>
      </c>
      <c r="G33" s="42">
        <f t="shared" si="5"/>
        <v>1566</v>
      </c>
      <c r="H33" s="42">
        <f t="shared" si="5"/>
        <v>1365</v>
      </c>
      <c r="I33" s="42">
        <f t="shared" si="5"/>
        <v>754</v>
      </c>
      <c r="J33" s="42">
        <f t="shared" si="5"/>
        <v>620</v>
      </c>
      <c r="K33" s="42">
        <f t="shared" si="5"/>
        <v>2027</v>
      </c>
      <c r="L33" s="42">
        <f t="shared" si="5"/>
        <v>8126</v>
      </c>
      <c r="M33" s="42">
        <f t="shared" si="5"/>
        <v>27242</v>
      </c>
      <c r="N33" s="42">
        <f t="shared" si="5"/>
        <v>32995</v>
      </c>
      <c r="O33" s="211">
        <f t="shared" si="2"/>
        <v>174871</v>
      </c>
    </row>
    <row r="34" spans="1:15" ht="12.75">
      <c r="A34" s="121" t="s">
        <v>150</v>
      </c>
      <c r="B34" s="143">
        <v>2271</v>
      </c>
      <c r="C34" s="42">
        <v>0</v>
      </c>
      <c r="D34" s="42">
        <v>0</v>
      </c>
      <c r="E34" s="42">
        <v>0</v>
      </c>
      <c r="F34" s="42">
        <v>0</v>
      </c>
      <c r="G34" s="42"/>
      <c r="H34" s="42"/>
      <c r="I34" s="42"/>
      <c r="J34" s="42"/>
      <c r="K34" s="42"/>
      <c r="L34" s="42">
        <v>0</v>
      </c>
      <c r="M34" s="42">
        <v>0</v>
      </c>
      <c r="N34" s="42">
        <v>0</v>
      </c>
      <c r="O34" s="211">
        <f t="shared" si="2"/>
        <v>0</v>
      </c>
    </row>
    <row r="35" spans="1:15" ht="12.75">
      <c r="A35" s="121" t="s">
        <v>149</v>
      </c>
      <c r="B35" s="143">
        <v>2272</v>
      </c>
      <c r="C35" s="42">
        <v>359</v>
      </c>
      <c r="D35" s="42">
        <v>381</v>
      </c>
      <c r="E35" s="42">
        <v>305</v>
      </c>
      <c r="F35" s="42">
        <v>377</v>
      </c>
      <c r="G35" s="42">
        <v>359</v>
      </c>
      <c r="H35" s="42">
        <v>394</v>
      </c>
      <c r="I35" s="42">
        <v>224</v>
      </c>
      <c r="J35" s="42">
        <v>90</v>
      </c>
      <c r="K35" s="42">
        <v>377</v>
      </c>
      <c r="L35" s="42">
        <v>377</v>
      </c>
      <c r="M35" s="42">
        <v>314</v>
      </c>
      <c r="N35" s="42">
        <v>311</v>
      </c>
      <c r="O35" s="211">
        <f t="shared" si="2"/>
        <v>3868</v>
      </c>
    </row>
    <row r="36" spans="1:15" ht="12.75">
      <c r="A36" s="121" t="s">
        <v>148</v>
      </c>
      <c r="B36" s="143">
        <v>2273</v>
      </c>
      <c r="C36" s="42">
        <v>3179</v>
      </c>
      <c r="D36" s="42">
        <v>3179</v>
      </c>
      <c r="E36" s="42">
        <v>2884</v>
      </c>
      <c r="F36" s="42">
        <v>1354</v>
      </c>
      <c r="G36" s="42">
        <v>1207</v>
      </c>
      <c r="H36" s="42">
        <v>971</v>
      </c>
      <c r="I36" s="42">
        <v>530</v>
      </c>
      <c r="J36" s="42">
        <v>530</v>
      </c>
      <c r="K36" s="42">
        <v>1650</v>
      </c>
      <c r="L36" s="42">
        <v>2351</v>
      </c>
      <c r="M36" s="42">
        <v>3179</v>
      </c>
      <c r="N36" s="42">
        <v>3179</v>
      </c>
      <c r="O36" s="211">
        <f t="shared" si="2"/>
        <v>24193</v>
      </c>
    </row>
    <row r="37" spans="1:15" ht="12.75">
      <c r="A37" s="121" t="s">
        <v>147</v>
      </c>
      <c r="B37" s="143">
        <v>2274</v>
      </c>
      <c r="C37" s="42">
        <v>28858</v>
      </c>
      <c r="D37" s="42">
        <v>25044</v>
      </c>
      <c r="E37" s="42">
        <v>28858</v>
      </c>
      <c r="F37" s="42">
        <v>5398</v>
      </c>
      <c r="G37" s="42"/>
      <c r="H37" s="42"/>
      <c r="I37" s="42"/>
      <c r="J37" s="42"/>
      <c r="K37" s="42"/>
      <c r="L37" s="42">
        <v>5398</v>
      </c>
      <c r="M37" s="42">
        <v>23749</v>
      </c>
      <c r="N37" s="42">
        <v>29505</v>
      </c>
      <c r="O37" s="211">
        <f t="shared" si="2"/>
        <v>146810</v>
      </c>
    </row>
    <row r="38" spans="1:15" ht="12.75">
      <c r="A38" s="121" t="s">
        <v>146</v>
      </c>
      <c r="B38" s="143">
        <v>2275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1">
        <f t="shared" si="2"/>
        <v>0</v>
      </c>
    </row>
    <row r="39" spans="1:15" ht="12.75" customHeight="1">
      <c r="A39" s="123" t="s">
        <v>152</v>
      </c>
      <c r="B39" s="145">
        <v>2280</v>
      </c>
      <c r="C39" s="42">
        <f>SUM(C40)</f>
        <v>0</v>
      </c>
      <c r="D39" s="42">
        <f aca="true" t="shared" si="6" ref="D39:N39">SUM(D40)</f>
        <v>0</v>
      </c>
      <c r="E39" s="42">
        <f t="shared" si="6"/>
        <v>0</v>
      </c>
      <c r="F39" s="42">
        <f t="shared" si="6"/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  <c r="J39" s="42">
        <f t="shared" si="6"/>
        <v>0</v>
      </c>
      <c r="K39" s="42">
        <f t="shared" si="6"/>
        <v>0</v>
      </c>
      <c r="L39" s="42">
        <f t="shared" si="6"/>
        <v>0</v>
      </c>
      <c r="M39" s="42">
        <f t="shared" si="6"/>
        <v>0</v>
      </c>
      <c r="N39" s="42">
        <f t="shared" si="6"/>
        <v>0</v>
      </c>
      <c r="O39" s="211">
        <f t="shared" si="2"/>
        <v>0</v>
      </c>
    </row>
    <row r="40" spans="1:21" s="29" customFormat="1" ht="23.25" customHeight="1">
      <c r="A40" s="124" t="s">
        <v>122</v>
      </c>
      <c r="B40" s="146">
        <v>2282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211">
        <f t="shared" si="2"/>
        <v>0</v>
      </c>
      <c r="P40"/>
      <c r="Q40"/>
      <c r="R40" s="102"/>
      <c r="S40" s="103"/>
      <c r="T40" s="103"/>
      <c r="U40" s="104"/>
    </row>
    <row r="41" spans="1:15" ht="12.75">
      <c r="A41" s="123" t="s">
        <v>153</v>
      </c>
      <c r="B41" s="145">
        <v>2700</v>
      </c>
      <c r="C41" s="42">
        <f>SUM(C42:C43)</f>
        <v>0</v>
      </c>
      <c r="D41" s="42">
        <f aca="true" t="shared" si="7" ref="D41:N41">SUM(D42:D43)</f>
        <v>0</v>
      </c>
      <c r="E41" s="42">
        <f t="shared" si="7"/>
        <v>0</v>
      </c>
      <c r="F41" s="42">
        <f t="shared" si="7"/>
        <v>0</v>
      </c>
      <c r="G41" s="42">
        <f t="shared" si="7"/>
        <v>0</v>
      </c>
      <c r="H41" s="42">
        <f t="shared" si="7"/>
        <v>0</v>
      </c>
      <c r="I41" s="42">
        <f t="shared" si="7"/>
        <v>0</v>
      </c>
      <c r="J41" s="42">
        <f t="shared" si="7"/>
        <v>0</v>
      </c>
      <c r="K41" s="42">
        <f t="shared" si="7"/>
        <v>0</v>
      </c>
      <c r="L41" s="42">
        <f t="shared" si="7"/>
        <v>0</v>
      </c>
      <c r="M41" s="42">
        <f t="shared" si="7"/>
        <v>0</v>
      </c>
      <c r="N41" s="42">
        <f t="shared" si="7"/>
        <v>0</v>
      </c>
      <c r="O41" s="211">
        <f t="shared" si="2"/>
        <v>0</v>
      </c>
    </row>
    <row r="42" spans="1:15" ht="12.75">
      <c r="A42" s="121" t="s">
        <v>44</v>
      </c>
      <c r="B42" s="143">
        <v>2710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1">
        <f t="shared" si="2"/>
        <v>0</v>
      </c>
    </row>
    <row r="43" spans="1:15" ht="12.75">
      <c r="A43" s="121" t="e">
        <f>-інші виплати населенню</f>
        <v>#NAME?</v>
      </c>
      <c r="B43" s="143">
        <v>2730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11"/>
    </row>
    <row r="44" spans="1:15" ht="12.75">
      <c r="A44" s="121" t="s">
        <v>176</v>
      </c>
      <c r="B44" s="201">
        <v>2800</v>
      </c>
      <c r="C44" s="42"/>
      <c r="D44" s="42"/>
      <c r="E44" s="42">
        <v>600</v>
      </c>
      <c r="F44" s="42"/>
      <c r="G44" s="42"/>
      <c r="H44" s="42">
        <v>600</v>
      </c>
      <c r="I44" s="42"/>
      <c r="J44" s="42"/>
      <c r="K44" s="42">
        <v>600</v>
      </c>
      <c r="L44" s="42"/>
      <c r="M44" s="42"/>
      <c r="N44" s="42">
        <v>500</v>
      </c>
      <c r="O44" s="211">
        <f t="shared" si="2"/>
        <v>2300</v>
      </c>
    </row>
    <row r="45" spans="1:15" ht="12.75">
      <c r="A45" s="119" t="s">
        <v>45</v>
      </c>
      <c r="B45" s="147">
        <v>3000</v>
      </c>
      <c r="C45" s="42">
        <f aca="true" t="shared" si="8" ref="C45:N45">C46</f>
        <v>0</v>
      </c>
      <c r="D45" s="42">
        <f t="shared" si="8"/>
        <v>0</v>
      </c>
      <c r="E45" s="42">
        <f t="shared" si="8"/>
        <v>0</v>
      </c>
      <c r="F45" s="42">
        <f t="shared" si="8"/>
        <v>0</v>
      </c>
      <c r="G45" s="42">
        <f t="shared" si="8"/>
        <v>0</v>
      </c>
      <c r="H45" s="42">
        <f t="shared" si="8"/>
        <v>0</v>
      </c>
      <c r="I45" s="42">
        <f t="shared" si="8"/>
        <v>0</v>
      </c>
      <c r="J45" s="42">
        <f t="shared" si="8"/>
        <v>0</v>
      </c>
      <c r="K45" s="42">
        <f t="shared" si="8"/>
        <v>0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211">
        <f t="shared" si="2"/>
        <v>0</v>
      </c>
    </row>
    <row r="46" spans="1:15" ht="12.75">
      <c r="A46" s="125" t="s">
        <v>46</v>
      </c>
      <c r="B46" s="143">
        <v>3100</v>
      </c>
      <c r="C46" s="42">
        <f>C47+C48</f>
        <v>0</v>
      </c>
      <c r="D46" s="42">
        <f aca="true" t="shared" si="9" ref="D46:N46">D47+D48</f>
        <v>0</v>
      </c>
      <c r="E46" s="42">
        <f t="shared" si="9"/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211">
        <f t="shared" si="2"/>
        <v>0</v>
      </c>
    </row>
    <row r="47" spans="1:15" ht="12.75">
      <c r="A47" s="122" t="s">
        <v>154</v>
      </c>
      <c r="B47" s="144">
        <v>3110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11">
        <f t="shared" si="2"/>
        <v>0</v>
      </c>
    </row>
    <row r="48" spans="1:15" ht="12.75">
      <c r="A48" s="122" t="s">
        <v>49</v>
      </c>
      <c r="B48" s="144">
        <v>3130</v>
      </c>
      <c r="C48" s="42">
        <f aca="true" t="shared" si="10" ref="C48:N48">C50</f>
        <v>0</v>
      </c>
      <c r="D48" s="42">
        <f t="shared" si="10"/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42">
        <f t="shared" si="10"/>
        <v>0</v>
      </c>
      <c r="O48" s="211">
        <f t="shared" si="2"/>
        <v>0</v>
      </c>
    </row>
    <row r="49" spans="1:15" ht="9.75" customHeight="1">
      <c r="A49" s="121" t="s">
        <v>123</v>
      </c>
      <c r="B49" s="143">
        <v>3131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11">
        <f t="shared" si="2"/>
        <v>0</v>
      </c>
    </row>
    <row r="50" spans="1:15" ht="12.75">
      <c r="A50" s="121" t="s">
        <v>124</v>
      </c>
      <c r="B50" s="143">
        <v>3132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11">
        <f t="shared" si="2"/>
        <v>0</v>
      </c>
    </row>
    <row r="51" spans="1:15" ht="10.5" customHeight="1">
      <c r="A51" s="126" t="s">
        <v>50</v>
      </c>
      <c r="B51" s="144">
        <v>3140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11"/>
    </row>
    <row r="52" spans="1:15" ht="12.75">
      <c r="A52" s="122" t="s">
        <v>51</v>
      </c>
      <c r="B52" s="144">
        <v>3160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11">
        <f>SUM(C52:N52)</f>
        <v>0</v>
      </c>
    </row>
    <row r="53" spans="1:15" ht="12.75">
      <c r="A53" s="119" t="s">
        <v>125</v>
      </c>
      <c r="B53" s="148">
        <v>9000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11">
        <f>SUM(C53:N53)</f>
        <v>0</v>
      </c>
    </row>
    <row r="54" spans="1:15" ht="12" customHeight="1">
      <c r="A54" s="127" t="s">
        <v>54</v>
      </c>
      <c r="B54" s="142"/>
      <c r="C54" s="22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11"/>
    </row>
    <row r="55" spans="1:15" ht="12.75" customHeight="1">
      <c r="A55" s="139" t="s">
        <v>55</v>
      </c>
      <c r="B55" s="1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11"/>
    </row>
    <row r="56" spans="1:15" s="111" customFormat="1" ht="12">
      <c r="A56" s="28" t="s">
        <v>126</v>
      </c>
      <c r="B56" s="210">
        <v>5000</v>
      </c>
      <c r="C56" s="42">
        <f>SUM(C31+C29+C32+C44)</f>
        <v>29519</v>
      </c>
      <c r="D56" s="42">
        <f aca="true" t="shared" si="11" ref="D56:N56">SUM(D31+D29+D32+D44)</f>
        <v>33010</v>
      </c>
      <c r="E56" s="42">
        <f t="shared" si="11"/>
        <v>10710</v>
      </c>
      <c r="F56" s="42">
        <f t="shared" si="11"/>
        <v>13170</v>
      </c>
      <c r="G56" s="42">
        <f t="shared" si="11"/>
        <v>10988</v>
      </c>
      <c r="H56" s="42">
        <f t="shared" si="11"/>
        <v>6070</v>
      </c>
      <c r="I56" s="42">
        <f t="shared" si="11"/>
        <v>470</v>
      </c>
      <c r="J56" s="42">
        <f t="shared" si="11"/>
        <v>970</v>
      </c>
      <c r="K56" s="42">
        <f t="shared" si="11"/>
        <v>3770</v>
      </c>
      <c r="L56" s="42">
        <f t="shared" si="11"/>
        <v>350</v>
      </c>
      <c r="M56" s="42">
        <f t="shared" si="11"/>
        <v>270</v>
      </c>
      <c r="N56" s="42">
        <f t="shared" si="11"/>
        <v>770</v>
      </c>
      <c r="O56" s="211">
        <f>SUM(C56:N56)</f>
        <v>110067</v>
      </c>
    </row>
    <row r="57" ht="9.75" customHeight="1"/>
    <row r="58" spans="2:14" ht="11.25" customHeight="1">
      <c r="B58" s="259" t="s">
        <v>127</v>
      </c>
      <c r="C58" s="116" t="s">
        <v>185</v>
      </c>
      <c r="D58" s="116"/>
      <c r="E58" s="116"/>
      <c r="F58" s="116"/>
      <c r="G58" s="128"/>
      <c r="H58" s="128"/>
      <c r="I58" s="128"/>
      <c r="J58" s="116"/>
      <c r="K58" s="128"/>
      <c r="L58" s="128" t="s">
        <v>155</v>
      </c>
      <c r="M58" s="128"/>
      <c r="N58" s="128"/>
    </row>
    <row r="59" spans="2:14" ht="13.5" customHeight="1">
      <c r="B59" s="259"/>
      <c r="C59" s="129"/>
      <c r="D59" s="116"/>
      <c r="E59" s="116"/>
      <c r="F59" s="116"/>
      <c r="G59" s="116"/>
      <c r="H59" s="117" t="s">
        <v>4</v>
      </c>
      <c r="I59" s="116"/>
      <c r="J59" s="116"/>
      <c r="K59" s="255" t="s">
        <v>5</v>
      </c>
      <c r="L59" s="255"/>
      <c r="M59" s="255"/>
      <c r="N59" s="255"/>
    </row>
    <row r="60" spans="3:14" ht="12.75">
      <c r="C60" s="129" t="s">
        <v>156</v>
      </c>
      <c r="D60" s="116"/>
      <c r="E60" s="116"/>
      <c r="F60" s="116"/>
      <c r="G60" s="128"/>
      <c r="H60" s="128"/>
      <c r="I60" s="128"/>
      <c r="J60" s="116"/>
      <c r="K60" s="128"/>
      <c r="L60" s="128" t="s">
        <v>157</v>
      </c>
      <c r="M60" s="200"/>
      <c r="N60" s="128"/>
    </row>
    <row r="61" spans="3:14" ht="6.75" customHeight="1">
      <c r="C61" s="129"/>
      <c r="D61" s="116"/>
      <c r="E61" s="116"/>
      <c r="F61" s="116"/>
      <c r="G61" s="116"/>
      <c r="H61" s="117" t="s">
        <v>4</v>
      </c>
      <c r="I61" s="116"/>
      <c r="J61" s="116"/>
      <c r="K61" s="257" t="s">
        <v>5</v>
      </c>
      <c r="L61" s="257"/>
      <c r="M61" s="257"/>
      <c r="N61" s="257"/>
    </row>
    <row r="62" spans="3:14" ht="12.75">
      <c r="C62" s="129"/>
      <c r="D62" s="116"/>
      <c r="E62" s="116"/>
      <c r="F62" s="116"/>
      <c r="G62" s="116"/>
      <c r="H62" s="130"/>
      <c r="I62" s="116"/>
      <c r="J62" s="116"/>
      <c r="K62" s="116"/>
      <c r="L62" s="116"/>
      <c r="M62" s="130"/>
      <c r="N62" s="116"/>
    </row>
    <row r="63" s="47" customFormat="1" ht="15" customHeight="1">
      <c r="A63" s="226" t="str">
        <f>CONCATENATE('розш. помісячн спільні'!A63)</f>
        <v>  "  26 "  грудня  2017р.</v>
      </c>
    </row>
    <row r="64" s="47" customFormat="1" ht="12.75">
      <c r="A64" s="100" t="s">
        <v>7</v>
      </c>
    </row>
    <row r="65" spans="1:14" ht="12.75">
      <c r="A65" s="112"/>
      <c r="B65" s="29"/>
      <c r="C65" s="131"/>
      <c r="D65" s="131"/>
      <c r="E65" s="116"/>
      <c r="F65" s="116"/>
      <c r="G65" s="116"/>
      <c r="H65" s="116"/>
      <c r="I65" s="116"/>
      <c r="J65" s="116"/>
      <c r="K65" s="116"/>
      <c r="L65" s="116"/>
      <c r="M65" s="116"/>
      <c r="N65" s="116"/>
    </row>
    <row r="67" spans="3:4" ht="12.75">
      <c r="C67" s="29"/>
      <c r="D67" s="29"/>
    </row>
    <row r="68" spans="2:15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113"/>
    </row>
    <row r="69" spans="2:15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113"/>
    </row>
    <row r="70" spans="2:15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113"/>
    </row>
    <row r="71" spans="2:15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13"/>
    </row>
    <row r="72" spans="2:15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113"/>
    </row>
    <row r="73" spans="2:15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13"/>
    </row>
    <row r="74" spans="2:15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113"/>
    </row>
    <row r="75" spans="2:15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13"/>
    </row>
    <row r="76" spans="2:15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113"/>
    </row>
    <row r="77" spans="2:15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113"/>
    </row>
  </sheetData>
  <sheetProtection/>
  <mergeCells count="21">
    <mergeCell ref="K59:N59"/>
    <mergeCell ref="A20:D20"/>
    <mergeCell ref="A13:N13"/>
    <mergeCell ref="B58:B59"/>
    <mergeCell ref="E20:O20"/>
    <mergeCell ref="A11:O11"/>
    <mergeCell ref="K61:N61"/>
    <mergeCell ref="A15:N15"/>
    <mergeCell ref="B16:N16"/>
    <mergeCell ref="A18:D18"/>
    <mergeCell ref="E18:N18"/>
    <mergeCell ref="M1:N1"/>
    <mergeCell ref="M2:O2"/>
    <mergeCell ref="I3:O3"/>
    <mergeCell ref="I4:O4"/>
    <mergeCell ref="I5:O5"/>
    <mergeCell ref="B14:N14"/>
    <mergeCell ref="I7:O7"/>
    <mergeCell ref="I10:J10"/>
    <mergeCell ref="I6:O6"/>
    <mergeCell ref="N8:O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77"/>
  <sheetViews>
    <sheetView zoomScalePageLayoutView="0" workbookViewId="0" topLeftCell="A1">
      <selection activeCell="R11" sqref="R11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8.875" style="101" customWidth="1"/>
  </cols>
  <sheetData>
    <row r="1" spans="9:15" ht="15.75">
      <c r="I1" s="1" t="s">
        <v>0</v>
      </c>
      <c r="J1" s="2"/>
      <c r="K1" s="29"/>
      <c r="M1" s="246">
        <f>SUM(O23)</f>
        <v>1264867</v>
      </c>
      <c r="N1" s="246"/>
      <c r="O1" s="204" t="s">
        <v>180</v>
      </c>
    </row>
    <row r="2" spans="9:15" ht="9.75" customHeight="1">
      <c r="I2" s="1"/>
      <c r="J2" s="2"/>
      <c r="M2" s="247" t="s">
        <v>1</v>
      </c>
      <c r="N2" s="247"/>
      <c r="O2" s="247"/>
    </row>
    <row r="3" spans="9:15" ht="32.25" customHeight="1">
      <c r="I3" s="250" t="s">
        <v>202</v>
      </c>
      <c r="J3" s="250"/>
      <c r="K3" s="250"/>
      <c r="L3" s="250"/>
      <c r="M3" s="250"/>
      <c r="N3" s="250"/>
      <c r="O3" s="250"/>
    </row>
    <row r="4" spans="9:15" ht="9.75" customHeight="1">
      <c r="I4" s="253" t="s">
        <v>2</v>
      </c>
      <c r="J4" s="253"/>
      <c r="K4" s="253"/>
      <c r="L4" s="253"/>
      <c r="M4" s="253"/>
      <c r="N4" s="253"/>
      <c r="O4" s="253"/>
    </row>
    <row r="5" spans="9:15" ht="15.75" customHeight="1">
      <c r="I5" s="254" t="s">
        <v>174</v>
      </c>
      <c r="J5" s="254"/>
      <c r="K5" s="254"/>
      <c r="L5" s="254"/>
      <c r="M5" s="254"/>
      <c r="N5" s="254"/>
      <c r="O5" s="254"/>
    </row>
    <row r="6" spans="9:15" ht="10.5" customHeight="1">
      <c r="I6" s="243" t="s">
        <v>3</v>
      </c>
      <c r="J6" s="243"/>
      <c r="K6" s="243"/>
      <c r="L6" s="243"/>
      <c r="M6" s="243"/>
      <c r="N6" s="243"/>
      <c r="O6" s="243"/>
    </row>
    <row r="7" spans="9:15" ht="14.25" customHeight="1">
      <c r="I7" s="249" t="s">
        <v>175</v>
      </c>
      <c r="J7" s="249"/>
      <c r="K7" s="249"/>
      <c r="L7" s="249"/>
      <c r="M7" s="249"/>
      <c r="N7" s="249"/>
      <c r="O7" s="249"/>
    </row>
    <row r="8" spans="9:15" ht="8.25" customHeight="1">
      <c r="I8" s="3"/>
      <c r="J8" s="4"/>
      <c r="K8" s="3" t="s">
        <v>4</v>
      </c>
      <c r="N8" s="247" t="s">
        <v>5</v>
      </c>
      <c r="O8" s="247"/>
    </row>
    <row r="9" spans="9:13" ht="12.75">
      <c r="I9" s="198"/>
      <c r="J9" s="9"/>
      <c r="M9" s="5" t="s">
        <v>6</v>
      </c>
    </row>
    <row r="10" spans="9:10" ht="8.25" customHeight="1">
      <c r="I10" s="247" t="s">
        <v>7</v>
      </c>
      <c r="J10" s="247"/>
    </row>
    <row r="11" spans="1:21" s="29" customFormat="1" ht="30.75" customHeight="1">
      <c r="A11" s="261" t="s">
        <v>199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/>
      <c r="Q11"/>
      <c r="R11" s="102"/>
      <c r="S11" s="103"/>
      <c r="T11" s="103"/>
      <c r="U11" s="104"/>
    </row>
    <row r="13" spans="1:15" ht="33.75" customHeight="1">
      <c r="A13" s="256" t="s">
        <v>188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10"/>
    </row>
    <row r="14" spans="1:14" ht="12.75">
      <c r="A14" s="116"/>
      <c r="B14" s="255" t="s">
        <v>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4" ht="12.75">
      <c r="A15" s="260" t="s">
        <v>184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2:14" ht="12.75">
      <c r="B16" s="258" t="s">
        <v>9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248" t="s">
        <v>116</v>
      </c>
      <c r="B18" s="248"/>
      <c r="C18" s="248"/>
      <c r="D18" s="248"/>
      <c r="E18" s="251" t="s">
        <v>128</v>
      </c>
      <c r="F18" s="252"/>
      <c r="G18" s="252"/>
      <c r="H18" s="252"/>
      <c r="I18" s="252"/>
      <c r="J18" s="252"/>
      <c r="K18" s="252"/>
      <c r="L18" s="252"/>
      <c r="M18" s="252"/>
      <c r="N18" s="252"/>
      <c r="O18" s="105"/>
    </row>
    <row r="19" ht="6" customHeight="1">
      <c r="A19" s="8"/>
    </row>
    <row r="20" spans="1:15" ht="39" customHeight="1">
      <c r="A20" s="262" t="s">
        <v>187</v>
      </c>
      <c r="B20" s="262"/>
      <c r="C20" s="262"/>
      <c r="D20" s="262"/>
      <c r="E20" s="263" t="s">
        <v>193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</row>
    <row r="21" spans="1:12" ht="6.75" customHeight="1">
      <c r="A21" s="8"/>
      <c r="B21" s="106"/>
      <c r="G21" s="107"/>
      <c r="H21" s="102"/>
      <c r="I21" s="29"/>
      <c r="J21" s="29"/>
      <c r="K21" s="29"/>
      <c r="L21" s="29"/>
    </row>
    <row r="22" spans="1:15" ht="46.5">
      <c r="A22" s="108" t="s">
        <v>61</v>
      </c>
      <c r="B22" s="132" t="s">
        <v>62</v>
      </c>
      <c r="C22" s="109" t="s">
        <v>63</v>
      </c>
      <c r="D22" s="109" t="s">
        <v>64</v>
      </c>
      <c r="E22" s="109" t="s">
        <v>65</v>
      </c>
      <c r="F22" s="109" t="s">
        <v>66</v>
      </c>
      <c r="G22" s="109" t="s">
        <v>67</v>
      </c>
      <c r="H22" s="109" t="s">
        <v>68</v>
      </c>
      <c r="I22" s="109" t="s">
        <v>69</v>
      </c>
      <c r="J22" s="109" t="s">
        <v>70</v>
      </c>
      <c r="K22" s="110" t="s">
        <v>71</v>
      </c>
      <c r="L22" s="109" t="s">
        <v>72</v>
      </c>
      <c r="M22" s="110" t="s">
        <v>73</v>
      </c>
      <c r="N22" s="109" t="s">
        <v>74</v>
      </c>
      <c r="O22" s="213" t="s">
        <v>117</v>
      </c>
    </row>
    <row r="23" spans="1:15" ht="22.5">
      <c r="A23" s="118" t="s">
        <v>118</v>
      </c>
      <c r="B23" s="140"/>
      <c r="C23" s="42">
        <f>C24+C45</f>
        <v>234322</v>
      </c>
      <c r="D23" s="42">
        <f aca="true" t="shared" si="0" ref="D23:O23">D24+D45</f>
        <v>206896</v>
      </c>
      <c r="E23" s="42">
        <f t="shared" si="0"/>
        <v>231804</v>
      </c>
      <c r="F23" s="42">
        <f t="shared" si="0"/>
        <v>51556</v>
      </c>
      <c r="G23" s="42">
        <f t="shared" si="0"/>
        <v>11321</v>
      </c>
      <c r="H23" s="42">
        <f t="shared" si="0"/>
        <v>9879</v>
      </c>
      <c r="I23" s="42">
        <f t="shared" si="0"/>
        <v>5453</v>
      </c>
      <c r="J23" s="42">
        <f t="shared" si="0"/>
        <v>4480</v>
      </c>
      <c r="K23" s="42">
        <f t="shared" si="0"/>
        <v>14673</v>
      </c>
      <c r="L23" s="42">
        <f t="shared" si="0"/>
        <v>58765</v>
      </c>
      <c r="M23" s="42">
        <f t="shared" si="0"/>
        <v>197039</v>
      </c>
      <c r="N23" s="42">
        <f t="shared" si="0"/>
        <v>238679</v>
      </c>
      <c r="O23" s="211">
        <f t="shared" si="0"/>
        <v>1264867</v>
      </c>
    </row>
    <row r="24" spans="1:15" ht="12.75">
      <c r="A24" s="119" t="s">
        <v>119</v>
      </c>
      <c r="B24" s="141">
        <v>2000</v>
      </c>
      <c r="C24" s="42">
        <f aca="true" t="shared" si="1" ref="C24:N24">SUM(C28+C25+C44)</f>
        <v>234322</v>
      </c>
      <c r="D24" s="42">
        <f t="shared" si="1"/>
        <v>206896</v>
      </c>
      <c r="E24" s="42">
        <f t="shared" si="1"/>
        <v>231804</v>
      </c>
      <c r="F24" s="42">
        <f t="shared" si="1"/>
        <v>51556</v>
      </c>
      <c r="G24" s="42">
        <f t="shared" si="1"/>
        <v>11321</v>
      </c>
      <c r="H24" s="42">
        <f t="shared" si="1"/>
        <v>9879</v>
      </c>
      <c r="I24" s="42">
        <f t="shared" si="1"/>
        <v>5453</v>
      </c>
      <c r="J24" s="42">
        <f t="shared" si="1"/>
        <v>4480</v>
      </c>
      <c r="K24" s="42">
        <f t="shared" si="1"/>
        <v>14673</v>
      </c>
      <c r="L24" s="42">
        <f t="shared" si="1"/>
        <v>58765</v>
      </c>
      <c r="M24" s="42">
        <f t="shared" si="1"/>
        <v>197039</v>
      </c>
      <c r="N24" s="42">
        <f t="shared" si="1"/>
        <v>238679</v>
      </c>
      <c r="O24" s="212">
        <f aca="true" t="shared" si="2" ref="O24:O50">SUM(C24:N24)</f>
        <v>1264867</v>
      </c>
    </row>
    <row r="25" spans="1:15" ht="18.75">
      <c r="A25" s="120" t="s">
        <v>143</v>
      </c>
      <c r="B25" s="142">
        <v>2100</v>
      </c>
      <c r="C25" s="42">
        <f aca="true" t="shared" si="3" ref="C25:N25">SUM(C26+C27)</f>
        <v>0</v>
      </c>
      <c r="D25" s="42">
        <f t="shared" si="3"/>
        <v>0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0</v>
      </c>
      <c r="J25" s="42">
        <f t="shared" si="3"/>
        <v>0</v>
      </c>
      <c r="K25" s="42">
        <f t="shared" si="3"/>
        <v>0</v>
      </c>
      <c r="L25" s="42">
        <f t="shared" si="3"/>
        <v>0</v>
      </c>
      <c r="M25" s="42">
        <f t="shared" si="3"/>
        <v>0</v>
      </c>
      <c r="N25" s="42">
        <f t="shared" si="3"/>
        <v>0</v>
      </c>
      <c r="O25" s="212">
        <f t="shared" si="2"/>
        <v>0</v>
      </c>
    </row>
    <row r="26" spans="1:15" ht="12.75">
      <c r="A26" s="121" t="s">
        <v>151</v>
      </c>
      <c r="B26" s="143">
        <v>2111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/>
      <c r="N26" s="42"/>
      <c r="O26" s="212">
        <f t="shared" si="2"/>
        <v>0</v>
      </c>
    </row>
    <row r="27" spans="1:15" ht="12.75">
      <c r="A27" s="122" t="s">
        <v>144</v>
      </c>
      <c r="B27" s="142">
        <v>2120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/>
      <c r="M27" s="42"/>
      <c r="N27" s="42"/>
      <c r="O27" s="212">
        <f t="shared" si="2"/>
        <v>0</v>
      </c>
    </row>
    <row r="28" spans="1:15" ht="12.75">
      <c r="A28" s="122" t="s">
        <v>133</v>
      </c>
      <c r="B28" s="144">
        <v>2200</v>
      </c>
      <c r="C28" s="42">
        <f aca="true" t="shared" si="4" ref="C28:N28">SUM(C29:C33)</f>
        <v>234322</v>
      </c>
      <c r="D28" s="42">
        <f t="shared" si="4"/>
        <v>206896</v>
      </c>
      <c r="E28" s="42">
        <f t="shared" si="4"/>
        <v>231804</v>
      </c>
      <c r="F28" s="42">
        <f t="shared" si="4"/>
        <v>51556</v>
      </c>
      <c r="G28" s="42">
        <f t="shared" si="4"/>
        <v>11321</v>
      </c>
      <c r="H28" s="42">
        <f t="shared" si="4"/>
        <v>9879</v>
      </c>
      <c r="I28" s="42">
        <f t="shared" si="4"/>
        <v>5453</v>
      </c>
      <c r="J28" s="42">
        <f t="shared" si="4"/>
        <v>4480</v>
      </c>
      <c r="K28" s="42">
        <f t="shared" si="4"/>
        <v>14673</v>
      </c>
      <c r="L28" s="42">
        <f t="shared" si="4"/>
        <v>58765</v>
      </c>
      <c r="M28" s="42">
        <f t="shared" si="4"/>
        <v>197039</v>
      </c>
      <c r="N28" s="42">
        <f t="shared" si="4"/>
        <v>238679</v>
      </c>
      <c r="O28" s="212">
        <f t="shared" si="2"/>
        <v>1264867</v>
      </c>
    </row>
    <row r="29" spans="1:15" ht="12.75">
      <c r="A29" s="121" t="s">
        <v>120</v>
      </c>
      <c r="B29" s="143">
        <v>2210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12">
        <f t="shared" si="2"/>
        <v>0</v>
      </c>
    </row>
    <row r="30" spans="1:15" ht="12.75">
      <c r="A30" s="121" t="s">
        <v>35</v>
      </c>
      <c r="B30" s="143">
        <v>2230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12">
        <f t="shared" si="2"/>
        <v>0</v>
      </c>
    </row>
    <row r="31" spans="1:15" ht="12.75">
      <c r="A31" s="121" t="s">
        <v>145</v>
      </c>
      <c r="B31" s="143">
        <v>2240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12">
        <f t="shared" si="2"/>
        <v>0</v>
      </c>
    </row>
    <row r="32" spans="1:15" ht="13.5" customHeight="1">
      <c r="A32" s="122" t="s">
        <v>37</v>
      </c>
      <c r="B32" s="144">
        <v>2250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2">
        <f t="shared" si="2"/>
        <v>0</v>
      </c>
    </row>
    <row r="33" spans="1:15" ht="12.75">
      <c r="A33" s="122" t="s">
        <v>121</v>
      </c>
      <c r="B33" s="144">
        <v>2270</v>
      </c>
      <c r="C33" s="42">
        <f>SUM(C34:C38)</f>
        <v>234322</v>
      </c>
      <c r="D33" s="42">
        <f aca="true" t="shared" si="5" ref="D33:N33">SUM(D34:D38)</f>
        <v>206896</v>
      </c>
      <c r="E33" s="42">
        <f t="shared" si="5"/>
        <v>231804</v>
      </c>
      <c r="F33" s="42">
        <f t="shared" si="5"/>
        <v>51556</v>
      </c>
      <c r="G33" s="42">
        <f t="shared" si="5"/>
        <v>11321</v>
      </c>
      <c r="H33" s="42">
        <f t="shared" si="5"/>
        <v>9879</v>
      </c>
      <c r="I33" s="42">
        <f t="shared" si="5"/>
        <v>5453</v>
      </c>
      <c r="J33" s="42">
        <f t="shared" si="5"/>
        <v>4480</v>
      </c>
      <c r="K33" s="42">
        <f t="shared" si="5"/>
        <v>14673</v>
      </c>
      <c r="L33" s="42">
        <f t="shared" si="5"/>
        <v>58765</v>
      </c>
      <c r="M33" s="42">
        <f t="shared" si="5"/>
        <v>197039</v>
      </c>
      <c r="N33" s="42">
        <f t="shared" si="5"/>
        <v>238679</v>
      </c>
      <c r="O33" s="211">
        <f t="shared" si="2"/>
        <v>1264867</v>
      </c>
    </row>
    <row r="34" spans="1:15" ht="12.75">
      <c r="A34" s="121" t="s">
        <v>150</v>
      </c>
      <c r="B34" s="143">
        <v>2271</v>
      </c>
      <c r="C34" s="42">
        <v>0</v>
      </c>
      <c r="D34" s="42">
        <v>0</v>
      </c>
      <c r="E34" s="42">
        <v>0</v>
      </c>
      <c r="F34" s="42">
        <v>0</v>
      </c>
      <c r="G34" s="42"/>
      <c r="H34" s="42"/>
      <c r="I34" s="42"/>
      <c r="J34" s="42"/>
      <c r="K34" s="42"/>
      <c r="L34" s="42">
        <v>0</v>
      </c>
      <c r="M34" s="42">
        <v>0</v>
      </c>
      <c r="N34" s="42">
        <v>0</v>
      </c>
      <c r="O34" s="211">
        <f t="shared" si="2"/>
        <v>0</v>
      </c>
    </row>
    <row r="35" spans="1:15" ht="12.75">
      <c r="A35" s="121" t="s">
        <v>149</v>
      </c>
      <c r="B35" s="143">
        <v>2272</v>
      </c>
      <c r="C35" s="42">
        <v>2593</v>
      </c>
      <c r="D35" s="42">
        <v>2756</v>
      </c>
      <c r="E35" s="42">
        <v>2204</v>
      </c>
      <c r="F35" s="42">
        <v>2723</v>
      </c>
      <c r="G35" s="42">
        <v>2593</v>
      </c>
      <c r="H35" s="42">
        <v>2853</v>
      </c>
      <c r="I35" s="42">
        <v>1621</v>
      </c>
      <c r="J35" s="42">
        <v>648</v>
      </c>
      <c r="K35" s="42">
        <v>2723</v>
      </c>
      <c r="L35" s="42">
        <v>2723</v>
      </c>
      <c r="M35" s="42">
        <v>2269</v>
      </c>
      <c r="N35" s="42">
        <v>2268</v>
      </c>
      <c r="O35" s="211">
        <f t="shared" si="2"/>
        <v>27974</v>
      </c>
    </row>
    <row r="36" spans="1:15" ht="12.75">
      <c r="A36" s="121" t="s">
        <v>148</v>
      </c>
      <c r="B36" s="143">
        <v>2273</v>
      </c>
      <c r="C36" s="42">
        <v>22992</v>
      </c>
      <c r="D36" s="42">
        <v>22992</v>
      </c>
      <c r="E36" s="42">
        <v>20863</v>
      </c>
      <c r="F36" s="42">
        <v>9793</v>
      </c>
      <c r="G36" s="42">
        <v>8728</v>
      </c>
      <c r="H36" s="42">
        <v>7026</v>
      </c>
      <c r="I36" s="42">
        <v>3832</v>
      </c>
      <c r="J36" s="42">
        <v>3832</v>
      </c>
      <c r="K36" s="42">
        <v>11950</v>
      </c>
      <c r="L36" s="42">
        <v>17002</v>
      </c>
      <c r="M36" s="42">
        <v>22992</v>
      </c>
      <c r="N36" s="42">
        <v>22992</v>
      </c>
      <c r="O36" s="211">
        <f t="shared" si="2"/>
        <v>174994</v>
      </c>
    </row>
    <row r="37" spans="1:15" ht="12.75">
      <c r="A37" s="121" t="s">
        <v>147</v>
      </c>
      <c r="B37" s="143">
        <v>2274</v>
      </c>
      <c r="C37" s="42">
        <v>208737</v>
      </c>
      <c r="D37" s="42">
        <v>181148</v>
      </c>
      <c r="E37" s="42">
        <v>208737</v>
      </c>
      <c r="F37" s="42">
        <v>39040</v>
      </c>
      <c r="G37" s="42"/>
      <c r="H37" s="42"/>
      <c r="I37" s="42"/>
      <c r="J37" s="42"/>
      <c r="K37" s="42"/>
      <c r="L37" s="42">
        <v>39040</v>
      </c>
      <c r="M37" s="42">
        <v>171778</v>
      </c>
      <c r="N37" s="42">
        <v>213419</v>
      </c>
      <c r="O37" s="211">
        <f t="shared" si="2"/>
        <v>1061899</v>
      </c>
    </row>
    <row r="38" spans="1:15" ht="12.75">
      <c r="A38" s="121" t="s">
        <v>146</v>
      </c>
      <c r="B38" s="143">
        <v>2275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1">
        <f t="shared" si="2"/>
        <v>0</v>
      </c>
    </row>
    <row r="39" spans="1:15" ht="12.75" customHeight="1">
      <c r="A39" s="123" t="s">
        <v>152</v>
      </c>
      <c r="B39" s="145">
        <v>2280</v>
      </c>
      <c r="C39" s="42">
        <f>SUM(C40)</f>
        <v>0</v>
      </c>
      <c r="D39" s="42">
        <f aca="true" t="shared" si="6" ref="D39:N39">SUM(D40)</f>
        <v>0</v>
      </c>
      <c r="E39" s="42">
        <f t="shared" si="6"/>
        <v>0</v>
      </c>
      <c r="F39" s="42">
        <f t="shared" si="6"/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  <c r="J39" s="42">
        <f t="shared" si="6"/>
        <v>0</v>
      </c>
      <c r="K39" s="42">
        <f t="shared" si="6"/>
        <v>0</v>
      </c>
      <c r="L39" s="42">
        <f t="shared" si="6"/>
        <v>0</v>
      </c>
      <c r="M39" s="42">
        <f t="shared" si="6"/>
        <v>0</v>
      </c>
      <c r="N39" s="42">
        <f t="shared" si="6"/>
        <v>0</v>
      </c>
      <c r="O39" s="211">
        <f t="shared" si="2"/>
        <v>0</v>
      </c>
    </row>
    <row r="40" spans="1:21" s="29" customFormat="1" ht="23.25" customHeight="1">
      <c r="A40" s="124" t="s">
        <v>122</v>
      </c>
      <c r="B40" s="146">
        <v>2282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211">
        <f t="shared" si="2"/>
        <v>0</v>
      </c>
      <c r="P40"/>
      <c r="Q40"/>
      <c r="R40" s="102"/>
      <c r="S40" s="103"/>
      <c r="T40" s="103"/>
      <c r="U40" s="104"/>
    </row>
    <row r="41" spans="1:15" ht="12.75">
      <c r="A41" s="123" t="s">
        <v>153</v>
      </c>
      <c r="B41" s="145">
        <v>2700</v>
      </c>
      <c r="C41" s="42">
        <f>SUM(C42:C43)</f>
        <v>0</v>
      </c>
      <c r="D41" s="42">
        <f aca="true" t="shared" si="7" ref="D41:N41">SUM(D42:D43)</f>
        <v>0</v>
      </c>
      <c r="E41" s="42">
        <f t="shared" si="7"/>
        <v>0</v>
      </c>
      <c r="F41" s="42">
        <f t="shared" si="7"/>
        <v>0</v>
      </c>
      <c r="G41" s="42">
        <f t="shared" si="7"/>
        <v>0</v>
      </c>
      <c r="H41" s="42">
        <f t="shared" si="7"/>
        <v>0</v>
      </c>
      <c r="I41" s="42">
        <f t="shared" si="7"/>
        <v>0</v>
      </c>
      <c r="J41" s="42">
        <f t="shared" si="7"/>
        <v>0</v>
      </c>
      <c r="K41" s="42">
        <f t="shared" si="7"/>
        <v>0</v>
      </c>
      <c r="L41" s="42">
        <f t="shared" si="7"/>
        <v>0</v>
      </c>
      <c r="M41" s="42">
        <f t="shared" si="7"/>
        <v>0</v>
      </c>
      <c r="N41" s="42">
        <f t="shared" si="7"/>
        <v>0</v>
      </c>
      <c r="O41" s="211">
        <f t="shared" si="2"/>
        <v>0</v>
      </c>
    </row>
    <row r="42" spans="1:15" ht="12.75">
      <c r="A42" s="121" t="s">
        <v>44</v>
      </c>
      <c r="B42" s="143">
        <v>2710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1">
        <f t="shared" si="2"/>
        <v>0</v>
      </c>
    </row>
    <row r="43" spans="1:15" ht="12.75">
      <c r="A43" s="121" t="e">
        <f>-інші виплати населенню</f>
        <v>#NAME?</v>
      </c>
      <c r="B43" s="143">
        <v>2730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11"/>
    </row>
    <row r="44" spans="1:15" ht="12.75">
      <c r="A44" s="121" t="s">
        <v>176</v>
      </c>
      <c r="B44" s="201">
        <v>2800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11">
        <f t="shared" si="2"/>
        <v>0</v>
      </c>
    </row>
    <row r="45" spans="1:15" ht="12.75">
      <c r="A45" s="119" t="s">
        <v>45</v>
      </c>
      <c r="B45" s="147">
        <v>3000</v>
      </c>
      <c r="C45" s="42">
        <f aca="true" t="shared" si="8" ref="C45:N45">C46</f>
        <v>0</v>
      </c>
      <c r="D45" s="42">
        <f t="shared" si="8"/>
        <v>0</v>
      </c>
      <c r="E45" s="42">
        <f t="shared" si="8"/>
        <v>0</v>
      </c>
      <c r="F45" s="42">
        <f t="shared" si="8"/>
        <v>0</v>
      </c>
      <c r="G45" s="42">
        <f t="shared" si="8"/>
        <v>0</v>
      </c>
      <c r="H45" s="42">
        <f t="shared" si="8"/>
        <v>0</v>
      </c>
      <c r="I45" s="42">
        <f t="shared" si="8"/>
        <v>0</v>
      </c>
      <c r="J45" s="42">
        <f t="shared" si="8"/>
        <v>0</v>
      </c>
      <c r="K45" s="42">
        <f t="shared" si="8"/>
        <v>0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211">
        <f t="shared" si="2"/>
        <v>0</v>
      </c>
    </row>
    <row r="46" spans="1:15" ht="12.75">
      <c r="A46" s="125" t="s">
        <v>46</v>
      </c>
      <c r="B46" s="143">
        <v>3100</v>
      </c>
      <c r="C46" s="42">
        <f>C47+C48</f>
        <v>0</v>
      </c>
      <c r="D46" s="42">
        <f aca="true" t="shared" si="9" ref="D46:N46">D47+D48</f>
        <v>0</v>
      </c>
      <c r="E46" s="42">
        <f t="shared" si="9"/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211">
        <f t="shared" si="2"/>
        <v>0</v>
      </c>
    </row>
    <row r="47" spans="1:15" ht="12.75">
      <c r="A47" s="122" t="s">
        <v>154</v>
      </c>
      <c r="B47" s="144">
        <v>3110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11">
        <f t="shared" si="2"/>
        <v>0</v>
      </c>
    </row>
    <row r="48" spans="1:15" ht="12.75">
      <c r="A48" s="122" t="s">
        <v>49</v>
      </c>
      <c r="B48" s="144">
        <v>3130</v>
      </c>
      <c r="C48" s="42">
        <f aca="true" t="shared" si="10" ref="C48:N48">C50</f>
        <v>0</v>
      </c>
      <c r="D48" s="42">
        <f t="shared" si="10"/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42">
        <f t="shared" si="10"/>
        <v>0</v>
      </c>
      <c r="O48" s="211">
        <f t="shared" si="2"/>
        <v>0</v>
      </c>
    </row>
    <row r="49" spans="1:15" ht="9.75" customHeight="1">
      <c r="A49" s="121" t="s">
        <v>123</v>
      </c>
      <c r="B49" s="143">
        <v>3131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11">
        <f t="shared" si="2"/>
        <v>0</v>
      </c>
    </row>
    <row r="50" spans="1:15" ht="12.75">
      <c r="A50" s="121" t="s">
        <v>124</v>
      </c>
      <c r="B50" s="143">
        <v>3132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11">
        <f t="shared" si="2"/>
        <v>0</v>
      </c>
    </row>
    <row r="51" spans="1:15" ht="10.5" customHeight="1">
      <c r="A51" s="126" t="s">
        <v>50</v>
      </c>
      <c r="B51" s="144">
        <v>3140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11"/>
    </row>
    <row r="52" spans="1:15" ht="12.75">
      <c r="A52" s="122" t="s">
        <v>51</v>
      </c>
      <c r="B52" s="144">
        <v>3160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11">
        <f>SUM(C52:N52)</f>
        <v>0</v>
      </c>
    </row>
    <row r="53" spans="1:15" ht="12.75">
      <c r="A53" s="119" t="s">
        <v>125</v>
      </c>
      <c r="B53" s="148">
        <v>9000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11">
        <f>SUM(C53:N53)</f>
        <v>0</v>
      </c>
    </row>
    <row r="54" spans="1:15" ht="12" customHeight="1">
      <c r="A54" s="127" t="s">
        <v>54</v>
      </c>
      <c r="B54" s="142"/>
      <c r="C54" s="22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11"/>
    </row>
    <row r="55" spans="1:15" ht="12.75" customHeight="1">
      <c r="A55" s="139" t="s">
        <v>55</v>
      </c>
      <c r="B55" s="1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11"/>
    </row>
    <row r="56" spans="1:15" s="111" customFormat="1" ht="12">
      <c r="A56" s="28" t="s">
        <v>126</v>
      </c>
      <c r="B56" s="210">
        <v>5000</v>
      </c>
      <c r="C56" s="42">
        <f>SUM(C31+C29+C32+C44)</f>
        <v>0</v>
      </c>
      <c r="D56" s="42">
        <f aca="true" t="shared" si="11" ref="D56:N56">SUM(D31+D29+D32+D44)</f>
        <v>0</v>
      </c>
      <c r="E56" s="42">
        <f t="shared" si="11"/>
        <v>0</v>
      </c>
      <c r="F56" s="42">
        <f t="shared" si="11"/>
        <v>0</v>
      </c>
      <c r="G56" s="42">
        <f t="shared" si="11"/>
        <v>0</v>
      </c>
      <c r="H56" s="42">
        <f t="shared" si="11"/>
        <v>0</v>
      </c>
      <c r="I56" s="42">
        <f t="shared" si="11"/>
        <v>0</v>
      </c>
      <c r="J56" s="42">
        <f t="shared" si="11"/>
        <v>0</v>
      </c>
      <c r="K56" s="42">
        <f t="shared" si="11"/>
        <v>0</v>
      </c>
      <c r="L56" s="42">
        <f t="shared" si="11"/>
        <v>0</v>
      </c>
      <c r="M56" s="42">
        <f t="shared" si="11"/>
        <v>0</v>
      </c>
      <c r="N56" s="42">
        <f t="shared" si="11"/>
        <v>0</v>
      </c>
      <c r="O56" s="211">
        <f>SUM(C56:N56)</f>
        <v>0</v>
      </c>
    </row>
    <row r="57" ht="9.75" customHeight="1"/>
    <row r="58" spans="2:14" ht="11.25" customHeight="1">
      <c r="B58" s="259" t="s">
        <v>127</v>
      </c>
      <c r="C58" s="116" t="s">
        <v>185</v>
      </c>
      <c r="D58" s="116"/>
      <c r="E58" s="116"/>
      <c r="F58" s="116"/>
      <c r="G58" s="128"/>
      <c r="H58" s="128"/>
      <c r="I58" s="128"/>
      <c r="J58" s="116"/>
      <c r="K58" s="128"/>
      <c r="L58" s="128" t="s">
        <v>155</v>
      </c>
      <c r="M58" s="128"/>
      <c r="N58" s="128"/>
    </row>
    <row r="59" spans="2:14" ht="13.5" customHeight="1">
      <c r="B59" s="259"/>
      <c r="C59" s="129"/>
      <c r="D59" s="116"/>
      <c r="E59" s="116"/>
      <c r="F59" s="116"/>
      <c r="G59" s="116"/>
      <c r="H59" s="117" t="s">
        <v>4</v>
      </c>
      <c r="I59" s="116"/>
      <c r="J59" s="116"/>
      <c r="K59" s="255" t="s">
        <v>5</v>
      </c>
      <c r="L59" s="255"/>
      <c r="M59" s="255"/>
      <c r="N59" s="255"/>
    </row>
    <row r="60" spans="3:14" ht="12.75">
      <c r="C60" s="129" t="s">
        <v>156</v>
      </c>
      <c r="D60" s="116"/>
      <c r="E60" s="116"/>
      <c r="F60" s="116"/>
      <c r="G60" s="128"/>
      <c r="H60" s="128"/>
      <c r="I60" s="128"/>
      <c r="J60" s="116"/>
      <c r="K60" s="128"/>
      <c r="L60" s="128" t="s">
        <v>157</v>
      </c>
      <c r="M60" s="200"/>
      <c r="N60" s="128"/>
    </row>
    <row r="61" spans="3:14" ht="6.75" customHeight="1">
      <c r="C61" s="129"/>
      <c r="D61" s="116"/>
      <c r="E61" s="116"/>
      <c r="F61" s="116"/>
      <c r="G61" s="116"/>
      <c r="H61" s="117" t="s">
        <v>4</v>
      </c>
      <c r="I61" s="116"/>
      <c r="J61" s="116"/>
      <c r="K61" s="257" t="s">
        <v>5</v>
      </c>
      <c r="L61" s="257"/>
      <c r="M61" s="257"/>
      <c r="N61" s="257"/>
    </row>
    <row r="62" spans="3:14" ht="12.75">
      <c r="C62" s="129"/>
      <c r="D62" s="116"/>
      <c r="E62" s="116"/>
      <c r="F62" s="116"/>
      <c r="G62" s="116"/>
      <c r="H62" s="130"/>
      <c r="I62" s="116"/>
      <c r="J62" s="116"/>
      <c r="K62" s="116"/>
      <c r="L62" s="116"/>
      <c r="M62" s="130"/>
      <c r="N62" s="116"/>
    </row>
    <row r="63" s="47" customFormat="1" ht="15" customHeight="1">
      <c r="A63" s="226" t="str">
        <f>CONCATENATE('розш. помісячн спільні'!A63)</f>
        <v>  "  26 "  грудня  2017р.</v>
      </c>
    </row>
    <row r="64" s="47" customFormat="1" ht="12.75">
      <c r="A64" s="100" t="s">
        <v>7</v>
      </c>
    </row>
    <row r="65" spans="1:14" ht="12.75">
      <c r="A65" s="112"/>
      <c r="B65" s="29"/>
      <c r="C65" s="131"/>
      <c r="D65" s="131"/>
      <c r="E65" s="116"/>
      <c r="F65" s="116"/>
      <c r="G65" s="116"/>
      <c r="H65" s="116"/>
      <c r="I65" s="116"/>
      <c r="J65" s="116"/>
      <c r="K65" s="116"/>
      <c r="L65" s="116"/>
      <c r="M65" s="116"/>
      <c r="N65" s="116"/>
    </row>
    <row r="67" spans="3:4" ht="12.75">
      <c r="C67" s="29"/>
      <c r="D67" s="29"/>
    </row>
    <row r="68" spans="2:15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113"/>
    </row>
    <row r="69" spans="2:15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113"/>
    </row>
    <row r="70" spans="2:15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113"/>
    </row>
    <row r="71" spans="2:15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13"/>
    </row>
    <row r="72" spans="2:15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113"/>
    </row>
    <row r="73" spans="2:15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13"/>
    </row>
    <row r="74" spans="2:15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113"/>
    </row>
    <row r="75" spans="2:15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13"/>
    </row>
    <row r="76" spans="2:15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113"/>
    </row>
    <row r="77" spans="2:15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113"/>
    </row>
  </sheetData>
  <sheetProtection/>
  <mergeCells count="21">
    <mergeCell ref="B58:B59"/>
    <mergeCell ref="K59:N59"/>
    <mergeCell ref="K61:N61"/>
    <mergeCell ref="A15:N15"/>
    <mergeCell ref="B16:N16"/>
    <mergeCell ref="A18:D18"/>
    <mergeCell ref="E18:N18"/>
    <mergeCell ref="A20:D20"/>
    <mergeCell ref="E20:O20"/>
    <mergeCell ref="I7:O7"/>
    <mergeCell ref="N8:O8"/>
    <mergeCell ref="I10:J10"/>
    <mergeCell ref="A11:O11"/>
    <mergeCell ref="A13:N13"/>
    <mergeCell ref="B14:N14"/>
    <mergeCell ref="M1:N1"/>
    <mergeCell ref="M2:O2"/>
    <mergeCell ref="I3:O3"/>
    <mergeCell ref="I4:O4"/>
    <mergeCell ref="I5:O5"/>
    <mergeCell ref="I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77"/>
  <sheetViews>
    <sheetView zoomScalePageLayoutView="0" workbookViewId="0" topLeftCell="A19">
      <selection activeCell="S14" sqref="S14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8.875" style="101" customWidth="1"/>
  </cols>
  <sheetData>
    <row r="1" spans="9:15" ht="15.75">
      <c r="I1" s="1" t="s">
        <v>0</v>
      </c>
      <c r="J1" s="2"/>
      <c r="K1" s="29"/>
      <c r="M1" s="246">
        <f>SUM(O23)</f>
        <v>3341479</v>
      </c>
      <c r="N1" s="246"/>
      <c r="O1" s="204" t="s">
        <v>180</v>
      </c>
    </row>
    <row r="2" spans="9:15" ht="9.75" customHeight="1">
      <c r="I2" s="1"/>
      <c r="J2" s="2"/>
      <c r="M2" s="247" t="s">
        <v>1</v>
      </c>
      <c r="N2" s="247"/>
      <c r="O2" s="247"/>
    </row>
    <row r="3" spans="9:15" ht="32.25" customHeight="1">
      <c r="I3" s="250" t="s">
        <v>203</v>
      </c>
      <c r="J3" s="250"/>
      <c r="K3" s="250"/>
      <c r="L3" s="250"/>
      <c r="M3" s="250"/>
      <c r="N3" s="250"/>
      <c r="O3" s="250"/>
    </row>
    <row r="4" spans="9:15" ht="9.75" customHeight="1">
      <c r="I4" s="253" t="s">
        <v>2</v>
      </c>
      <c r="J4" s="253"/>
      <c r="K4" s="253"/>
      <c r="L4" s="253"/>
      <c r="M4" s="253"/>
      <c r="N4" s="253"/>
      <c r="O4" s="253"/>
    </row>
    <row r="5" spans="9:15" ht="15.75" customHeight="1">
      <c r="I5" s="254" t="s">
        <v>174</v>
      </c>
      <c r="J5" s="254"/>
      <c r="K5" s="254"/>
      <c r="L5" s="254"/>
      <c r="M5" s="254"/>
      <c r="N5" s="254"/>
      <c r="O5" s="254"/>
    </row>
    <row r="6" spans="9:15" ht="10.5" customHeight="1">
      <c r="I6" s="243" t="s">
        <v>3</v>
      </c>
      <c r="J6" s="243"/>
      <c r="K6" s="243"/>
      <c r="L6" s="243"/>
      <c r="M6" s="243"/>
      <c r="N6" s="243"/>
      <c r="O6" s="243"/>
    </row>
    <row r="7" spans="9:15" ht="14.25" customHeight="1">
      <c r="I7" s="249" t="s">
        <v>175</v>
      </c>
      <c r="J7" s="249"/>
      <c r="K7" s="249"/>
      <c r="L7" s="249"/>
      <c r="M7" s="249"/>
      <c r="N7" s="249"/>
      <c r="O7" s="249"/>
    </row>
    <row r="8" spans="9:15" ht="8.25" customHeight="1">
      <c r="I8" s="3"/>
      <c r="J8" s="4"/>
      <c r="K8" s="3" t="s">
        <v>4</v>
      </c>
      <c r="N8" s="247" t="s">
        <v>5</v>
      </c>
      <c r="O8" s="247"/>
    </row>
    <row r="9" spans="9:13" ht="12.75">
      <c r="I9" s="198"/>
      <c r="J9" s="9"/>
      <c r="M9" s="5" t="s">
        <v>6</v>
      </c>
    </row>
    <row r="10" spans="9:10" ht="8.25" customHeight="1">
      <c r="I10" s="247" t="s">
        <v>7</v>
      </c>
      <c r="J10" s="247"/>
    </row>
    <row r="11" spans="1:21" s="29" customFormat="1" ht="30.75" customHeight="1">
      <c r="A11" s="261" t="s">
        <v>199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/>
      <c r="Q11"/>
      <c r="R11" s="102"/>
      <c r="S11" s="103"/>
      <c r="T11" s="103"/>
      <c r="U11" s="104"/>
    </row>
    <row r="13" spans="1:15" ht="33.75" customHeight="1">
      <c r="A13" s="256" t="s">
        <v>191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10"/>
    </row>
    <row r="14" spans="1:14" ht="12.75">
      <c r="A14" s="116"/>
      <c r="B14" s="255" t="s">
        <v>8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</row>
    <row r="15" spans="1:14" ht="12.75">
      <c r="A15" s="260" t="s">
        <v>184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2:14" ht="12.75">
      <c r="B16" s="258" t="s">
        <v>9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248" t="s">
        <v>116</v>
      </c>
      <c r="B18" s="248"/>
      <c r="C18" s="248"/>
      <c r="D18" s="248"/>
      <c r="E18" s="251" t="s">
        <v>128</v>
      </c>
      <c r="F18" s="252"/>
      <c r="G18" s="252"/>
      <c r="H18" s="252"/>
      <c r="I18" s="252"/>
      <c r="J18" s="252"/>
      <c r="K18" s="252"/>
      <c r="L18" s="252"/>
      <c r="M18" s="252"/>
      <c r="N18" s="252"/>
      <c r="O18" s="105"/>
    </row>
    <row r="19" ht="6" customHeight="1">
      <c r="A19" s="8"/>
    </row>
    <row r="20" spans="1:15" ht="39" customHeight="1">
      <c r="A20" s="262" t="s">
        <v>187</v>
      </c>
      <c r="B20" s="262"/>
      <c r="C20" s="262"/>
      <c r="D20" s="262"/>
      <c r="E20" s="263" t="s">
        <v>192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</row>
    <row r="21" spans="1:12" ht="6.75" customHeight="1">
      <c r="A21" s="8"/>
      <c r="B21" s="106"/>
      <c r="G21" s="107"/>
      <c r="H21" s="102"/>
      <c r="I21" s="29"/>
      <c r="J21" s="29"/>
      <c r="K21" s="29"/>
      <c r="L21" s="29"/>
    </row>
    <row r="22" spans="1:15" ht="46.5">
      <c r="A22" s="108" t="s">
        <v>61</v>
      </c>
      <c r="B22" s="132" t="s">
        <v>62</v>
      </c>
      <c r="C22" s="109" t="s">
        <v>63</v>
      </c>
      <c r="D22" s="109" t="s">
        <v>64</v>
      </c>
      <c r="E22" s="109" t="s">
        <v>65</v>
      </c>
      <c r="F22" s="109" t="s">
        <v>66</v>
      </c>
      <c r="G22" s="109" t="s">
        <v>67</v>
      </c>
      <c r="H22" s="109" t="s">
        <v>68</v>
      </c>
      <c r="I22" s="109" t="s">
        <v>69</v>
      </c>
      <c r="J22" s="109" t="s">
        <v>70</v>
      </c>
      <c r="K22" s="110" t="s">
        <v>71</v>
      </c>
      <c r="L22" s="109" t="s">
        <v>72</v>
      </c>
      <c r="M22" s="110" t="s">
        <v>73</v>
      </c>
      <c r="N22" s="109" t="s">
        <v>74</v>
      </c>
      <c r="O22" s="213" t="s">
        <v>117</v>
      </c>
    </row>
    <row r="23" spans="1:15" ht="22.5">
      <c r="A23" s="118" t="s">
        <v>118</v>
      </c>
      <c r="B23" s="140"/>
      <c r="C23" s="42">
        <f>C24+C45</f>
        <v>269205</v>
      </c>
      <c r="D23" s="42">
        <f aca="true" t="shared" si="0" ref="D23:O23">D24+D45</f>
        <v>269205</v>
      </c>
      <c r="E23" s="42">
        <f t="shared" si="0"/>
        <v>269205</v>
      </c>
      <c r="F23" s="42">
        <f t="shared" si="0"/>
        <v>269205</v>
      </c>
      <c r="G23" s="42">
        <f t="shared" si="0"/>
        <v>269205</v>
      </c>
      <c r="H23" s="42">
        <f t="shared" si="0"/>
        <v>835336</v>
      </c>
      <c r="I23" s="42">
        <f t="shared" si="0"/>
        <v>0</v>
      </c>
      <c r="J23" s="42">
        <f t="shared" si="0"/>
        <v>73206</v>
      </c>
      <c r="K23" s="42">
        <f t="shared" si="0"/>
        <v>279297</v>
      </c>
      <c r="L23" s="42">
        <f t="shared" si="0"/>
        <v>269205</v>
      </c>
      <c r="M23" s="42">
        <f t="shared" si="0"/>
        <v>269205</v>
      </c>
      <c r="N23" s="42">
        <f t="shared" si="0"/>
        <v>269205</v>
      </c>
      <c r="O23" s="211">
        <f t="shared" si="0"/>
        <v>3341479</v>
      </c>
    </row>
    <row r="24" spans="1:15" ht="12.75">
      <c r="A24" s="119" t="s">
        <v>119</v>
      </c>
      <c r="B24" s="141">
        <v>2000</v>
      </c>
      <c r="C24" s="42">
        <f aca="true" t="shared" si="1" ref="C24:N24">SUM(C28+C25+C44)</f>
        <v>269205</v>
      </c>
      <c r="D24" s="42">
        <f t="shared" si="1"/>
        <v>269205</v>
      </c>
      <c r="E24" s="42">
        <f t="shared" si="1"/>
        <v>269205</v>
      </c>
      <c r="F24" s="42">
        <f t="shared" si="1"/>
        <v>269205</v>
      </c>
      <c r="G24" s="42">
        <f t="shared" si="1"/>
        <v>269205</v>
      </c>
      <c r="H24" s="42">
        <f t="shared" si="1"/>
        <v>835336</v>
      </c>
      <c r="I24" s="42">
        <f t="shared" si="1"/>
        <v>0</v>
      </c>
      <c r="J24" s="42">
        <f t="shared" si="1"/>
        <v>73206</v>
      </c>
      <c r="K24" s="42">
        <f t="shared" si="1"/>
        <v>279297</v>
      </c>
      <c r="L24" s="42">
        <f t="shared" si="1"/>
        <v>269205</v>
      </c>
      <c r="M24" s="42">
        <f t="shared" si="1"/>
        <v>269205</v>
      </c>
      <c r="N24" s="42">
        <f t="shared" si="1"/>
        <v>269205</v>
      </c>
      <c r="O24" s="212">
        <f aca="true" t="shared" si="2" ref="O24:O50">SUM(C24:N24)</f>
        <v>3341479</v>
      </c>
    </row>
    <row r="25" spans="1:15" ht="18.75">
      <c r="A25" s="120" t="s">
        <v>143</v>
      </c>
      <c r="B25" s="142">
        <v>2100</v>
      </c>
      <c r="C25" s="42">
        <f aca="true" t="shared" si="3" ref="C25:N25">SUM(C26+C27)</f>
        <v>269205</v>
      </c>
      <c r="D25" s="42">
        <f t="shared" si="3"/>
        <v>269205</v>
      </c>
      <c r="E25" s="42">
        <f t="shared" si="3"/>
        <v>269205</v>
      </c>
      <c r="F25" s="42">
        <f t="shared" si="3"/>
        <v>269205</v>
      </c>
      <c r="G25" s="42">
        <f t="shared" si="3"/>
        <v>269205</v>
      </c>
      <c r="H25" s="42">
        <f t="shared" si="3"/>
        <v>835336</v>
      </c>
      <c r="I25" s="42">
        <f t="shared" si="3"/>
        <v>0</v>
      </c>
      <c r="J25" s="42">
        <f t="shared" si="3"/>
        <v>73206</v>
      </c>
      <c r="K25" s="42">
        <f t="shared" si="3"/>
        <v>279297</v>
      </c>
      <c r="L25" s="42">
        <f t="shared" si="3"/>
        <v>269205</v>
      </c>
      <c r="M25" s="42">
        <f t="shared" si="3"/>
        <v>269205</v>
      </c>
      <c r="N25" s="42">
        <f t="shared" si="3"/>
        <v>269205</v>
      </c>
      <c r="O25" s="212">
        <f t="shared" si="2"/>
        <v>3341479</v>
      </c>
    </row>
    <row r="26" spans="1:15" ht="12.75">
      <c r="A26" s="121" t="s">
        <v>151</v>
      </c>
      <c r="B26" s="143">
        <v>2111</v>
      </c>
      <c r="C26" s="42">
        <v>220660</v>
      </c>
      <c r="D26" s="42">
        <v>220660</v>
      </c>
      <c r="E26" s="42">
        <v>220660</v>
      </c>
      <c r="F26" s="42">
        <v>220660</v>
      </c>
      <c r="G26" s="42">
        <v>220660</v>
      </c>
      <c r="H26" s="42">
        <v>684700</v>
      </c>
      <c r="I26" s="42">
        <v>0</v>
      </c>
      <c r="J26" s="42">
        <v>60005</v>
      </c>
      <c r="K26" s="42">
        <v>228932</v>
      </c>
      <c r="L26" s="42">
        <v>220660</v>
      </c>
      <c r="M26" s="42">
        <v>220660</v>
      </c>
      <c r="N26" s="42">
        <v>220660</v>
      </c>
      <c r="O26" s="212">
        <f t="shared" si="2"/>
        <v>2738917</v>
      </c>
    </row>
    <row r="27" spans="1:15" ht="12.75">
      <c r="A27" s="122" t="s">
        <v>144</v>
      </c>
      <c r="B27" s="142">
        <v>2120</v>
      </c>
      <c r="C27" s="42">
        <v>48545</v>
      </c>
      <c r="D27" s="42">
        <v>48545</v>
      </c>
      <c r="E27" s="42">
        <v>48545</v>
      </c>
      <c r="F27" s="42">
        <v>48545</v>
      </c>
      <c r="G27" s="42">
        <v>48545</v>
      </c>
      <c r="H27" s="42">
        <v>150636</v>
      </c>
      <c r="I27" s="42">
        <v>0</v>
      </c>
      <c r="J27" s="42">
        <v>13201</v>
      </c>
      <c r="K27" s="42">
        <v>50365</v>
      </c>
      <c r="L27" s="42">
        <v>48545</v>
      </c>
      <c r="M27" s="42">
        <v>48545</v>
      </c>
      <c r="N27" s="42">
        <v>48545</v>
      </c>
      <c r="O27" s="212">
        <f t="shared" si="2"/>
        <v>602562</v>
      </c>
    </row>
    <row r="28" spans="1:15" ht="12.75">
      <c r="A28" s="122" t="s">
        <v>133</v>
      </c>
      <c r="B28" s="144">
        <v>2200</v>
      </c>
      <c r="C28" s="42">
        <f aca="true" t="shared" si="4" ref="C28:N28">SUM(C29:C33)</f>
        <v>0</v>
      </c>
      <c r="D28" s="42">
        <f t="shared" si="4"/>
        <v>0</v>
      </c>
      <c r="E28" s="42">
        <f t="shared" si="4"/>
        <v>0</v>
      </c>
      <c r="F28" s="42">
        <f t="shared" si="4"/>
        <v>0</v>
      </c>
      <c r="G28" s="42">
        <f t="shared" si="4"/>
        <v>0</v>
      </c>
      <c r="H28" s="42">
        <f t="shared" si="4"/>
        <v>0</v>
      </c>
      <c r="I28" s="42">
        <f t="shared" si="4"/>
        <v>0</v>
      </c>
      <c r="J28" s="42">
        <f t="shared" si="4"/>
        <v>0</v>
      </c>
      <c r="K28" s="42">
        <f t="shared" si="4"/>
        <v>0</v>
      </c>
      <c r="L28" s="42">
        <f t="shared" si="4"/>
        <v>0</v>
      </c>
      <c r="M28" s="42">
        <f t="shared" si="4"/>
        <v>0</v>
      </c>
      <c r="N28" s="42">
        <f t="shared" si="4"/>
        <v>0</v>
      </c>
      <c r="O28" s="212">
        <f t="shared" si="2"/>
        <v>0</v>
      </c>
    </row>
    <row r="29" spans="1:15" ht="12.75">
      <c r="A29" s="121" t="s">
        <v>120</v>
      </c>
      <c r="B29" s="143">
        <v>2210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12">
        <f t="shared" si="2"/>
        <v>0</v>
      </c>
    </row>
    <row r="30" spans="1:15" ht="12.75">
      <c r="A30" s="121" t="s">
        <v>35</v>
      </c>
      <c r="B30" s="143">
        <v>2230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12">
        <f t="shared" si="2"/>
        <v>0</v>
      </c>
    </row>
    <row r="31" spans="1:15" ht="12.75">
      <c r="A31" s="121" t="s">
        <v>145</v>
      </c>
      <c r="B31" s="143">
        <v>2240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12">
        <f t="shared" si="2"/>
        <v>0</v>
      </c>
    </row>
    <row r="32" spans="1:15" ht="13.5" customHeight="1">
      <c r="A32" s="122" t="s">
        <v>37</v>
      </c>
      <c r="B32" s="144">
        <v>2250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2">
        <f t="shared" si="2"/>
        <v>0</v>
      </c>
    </row>
    <row r="33" spans="1:15" ht="12.75">
      <c r="A33" s="122" t="s">
        <v>121</v>
      </c>
      <c r="B33" s="144">
        <v>2270</v>
      </c>
      <c r="C33" s="42">
        <f>SUM(C34:C38)</f>
        <v>0</v>
      </c>
      <c r="D33" s="42">
        <f aca="true" t="shared" si="5" ref="D33:N33">SUM(D34:D38)</f>
        <v>0</v>
      </c>
      <c r="E33" s="42">
        <f t="shared" si="5"/>
        <v>0</v>
      </c>
      <c r="F33" s="42">
        <f t="shared" si="5"/>
        <v>0</v>
      </c>
      <c r="G33" s="42">
        <f t="shared" si="5"/>
        <v>0</v>
      </c>
      <c r="H33" s="42">
        <f t="shared" si="5"/>
        <v>0</v>
      </c>
      <c r="I33" s="42">
        <f t="shared" si="5"/>
        <v>0</v>
      </c>
      <c r="J33" s="42">
        <f t="shared" si="5"/>
        <v>0</v>
      </c>
      <c r="K33" s="42">
        <f t="shared" si="5"/>
        <v>0</v>
      </c>
      <c r="L33" s="42">
        <f t="shared" si="5"/>
        <v>0</v>
      </c>
      <c r="M33" s="42">
        <f t="shared" si="5"/>
        <v>0</v>
      </c>
      <c r="N33" s="42">
        <f t="shared" si="5"/>
        <v>0</v>
      </c>
      <c r="O33" s="211">
        <f t="shared" si="2"/>
        <v>0</v>
      </c>
    </row>
    <row r="34" spans="1:15" ht="12.75">
      <c r="A34" s="121" t="s">
        <v>150</v>
      </c>
      <c r="B34" s="143">
        <v>2271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11">
        <f t="shared" si="2"/>
        <v>0</v>
      </c>
    </row>
    <row r="35" spans="1:15" ht="12.75">
      <c r="A35" s="121" t="s">
        <v>149</v>
      </c>
      <c r="B35" s="143">
        <v>2272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11">
        <f t="shared" si="2"/>
        <v>0</v>
      </c>
    </row>
    <row r="36" spans="1:15" ht="12.75">
      <c r="A36" s="121" t="s">
        <v>148</v>
      </c>
      <c r="B36" s="143">
        <v>2273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11">
        <f t="shared" si="2"/>
        <v>0</v>
      </c>
    </row>
    <row r="37" spans="1:15" ht="12.75">
      <c r="A37" s="121" t="s">
        <v>147</v>
      </c>
      <c r="B37" s="143">
        <v>2274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11">
        <f t="shared" si="2"/>
        <v>0</v>
      </c>
    </row>
    <row r="38" spans="1:15" ht="12.75">
      <c r="A38" s="121" t="s">
        <v>146</v>
      </c>
      <c r="B38" s="143">
        <v>2275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1">
        <f t="shared" si="2"/>
        <v>0</v>
      </c>
    </row>
    <row r="39" spans="1:15" ht="12.75" customHeight="1">
      <c r="A39" s="123" t="s">
        <v>152</v>
      </c>
      <c r="B39" s="145">
        <v>2280</v>
      </c>
      <c r="C39" s="42">
        <f>SUM(C40)</f>
        <v>0</v>
      </c>
      <c r="D39" s="42">
        <f aca="true" t="shared" si="6" ref="D39:N39">SUM(D40)</f>
        <v>0</v>
      </c>
      <c r="E39" s="42">
        <f t="shared" si="6"/>
        <v>0</v>
      </c>
      <c r="F39" s="42">
        <f t="shared" si="6"/>
        <v>0</v>
      </c>
      <c r="G39" s="42">
        <f t="shared" si="6"/>
        <v>0</v>
      </c>
      <c r="H39" s="42">
        <f t="shared" si="6"/>
        <v>0</v>
      </c>
      <c r="I39" s="42">
        <f t="shared" si="6"/>
        <v>0</v>
      </c>
      <c r="J39" s="42">
        <f t="shared" si="6"/>
        <v>0</v>
      </c>
      <c r="K39" s="42">
        <f t="shared" si="6"/>
        <v>0</v>
      </c>
      <c r="L39" s="42">
        <f t="shared" si="6"/>
        <v>0</v>
      </c>
      <c r="M39" s="42">
        <f t="shared" si="6"/>
        <v>0</v>
      </c>
      <c r="N39" s="42">
        <f t="shared" si="6"/>
        <v>0</v>
      </c>
      <c r="O39" s="211">
        <f t="shared" si="2"/>
        <v>0</v>
      </c>
    </row>
    <row r="40" spans="1:21" s="29" customFormat="1" ht="23.25" customHeight="1">
      <c r="A40" s="124" t="s">
        <v>122</v>
      </c>
      <c r="B40" s="146">
        <v>2282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211">
        <f t="shared" si="2"/>
        <v>0</v>
      </c>
      <c r="P40"/>
      <c r="Q40"/>
      <c r="R40" s="102"/>
      <c r="S40" s="103"/>
      <c r="T40" s="103"/>
      <c r="U40" s="104"/>
    </row>
    <row r="41" spans="1:15" ht="12.75">
      <c r="A41" s="123" t="s">
        <v>153</v>
      </c>
      <c r="B41" s="145">
        <v>2700</v>
      </c>
      <c r="C41" s="42">
        <f>SUM(C42:C43)</f>
        <v>0</v>
      </c>
      <c r="D41" s="42">
        <f aca="true" t="shared" si="7" ref="D41:N41">SUM(D42:D43)</f>
        <v>0</v>
      </c>
      <c r="E41" s="42">
        <f t="shared" si="7"/>
        <v>0</v>
      </c>
      <c r="F41" s="42">
        <f t="shared" si="7"/>
        <v>0</v>
      </c>
      <c r="G41" s="42">
        <f t="shared" si="7"/>
        <v>0</v>
      </c>
      <c r="H41" s="42">
        <f t="shared" si="7"/>
        <v>0</v>
      </c>
      <c r="I41" s="42">
        <f t="shared" si="7"/>
        <v>0</v>
      </c>
      <c r="J41" s="42">
        <f t="shared" si="7"/>
        <v>0</v>
      </c>
      <c r="K41" s="42">
        <f t="shared" si="7"/>
        <v>0</v>
      </c>
      <c r="L41" s="42">
        <f t="shared" si="7"/>
        <v>0</v>
      </c>
      <c r="M41" s="42">
        <f t="shared" si="7"/>
        <v>0</v>
      </c>
      <c r="N41" s="42">
        <f t="shared" si="7"/>
        <v>0</v>
      </c>
      <c r="O41" s="211">
        <f t="shared" si="2"/>
        <v>0</v>
      </c>
    </row>
    <row r="42" spans="1:15" ht="12.75">
      <c r="A42" s="121" t="s">
        <v>44</v>
      </c>
      <c r="B42" s="143">
        <v>2710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1">
        <f t="shared" si="2"/>
        <v>0</v>
      </c>
    </row>
    <row r="43" spans="1:15" ht="12.75">
      <c r="A43" s="121" t="e">
        <f>-інші виплати населенню</f>
        <v>#NAME?</v>
      </c>
      <c r="B43" s="143">
        <v>2730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11"/>
    </row>
    <row r="44" spans="1:15" ht="12.75">
      <c r="A44" s="121" t="s">
        <v>176</v>
      </c>
      <c r="B44" s="201">
        <v>2800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11">
        <f t="shared" si="2"/>
        <v>0</v>
      </c>
    </row>
    <row r="45" spans="1:15" ht="12.75">
      <c r="A45" s="119" t="s">
        <v>45</v>
      </c>
      <c r="B45" s="147">
        <v>3000</v>
      </c>
      <c r="C45" s="42">
        <f aca="true" t="shared" si="8" ref="C45:N45">C46</f>
        <v>0</v>
      </c>
      <c r="D45" s="42">
        <f t="shared" si="8"/>
        <v>0</v>
      </c>
      <c r="E45" s="42">
        <f t="shared" si="8"/>
        <v>0</v>
      </c>
      <c r="F45" s="42">
        <f t="shared" si="8"/>
        <v>0</v>
      </c>
      <c r="G45" s="42">
        <f t="shared" si="8"/>
        <v>0</v>
      </c>
      <c r="H45" s="42">
        <f t="shared" si="8"/>
        <v>0</v>
      </c>
      <c r="I45" s="42">
        <f t="shared" si="8"/>
        <v>0</v>
      </c>
      <c r="J45" s="42">
        <f t="shared" si="8"/>
        <v>0</v>
      </c>
      <c r="K45" s="42">
        <f t="shared" si="8"/>
        <v>0</v>
      </c>
      <c r="L45" s="42">
        <f t="shared" si="8"/>
        <v>0</v>
      </c>
      <c r="M45" s="42">
        <f t="shared" si="8"/>
        <v>0</v>
      </c>
      <c r="N45" s="42">
        <f t="shared" si="8"/>
        <v>0</v>
      </c>
      <c r="O45" s="211">
        <f t="shared" si="2"/>
        <v>0</v>
      </c>
    </row>
    <row r="46" spans="1:15" ht="12.75">
      <c r="A46" s="125" t="s">
        <v>46</v>
      </c>
      <c r="B46" s="143">
        <v>3100</v>
      </c>
      <c r="C46" s="42">
        <f>C47+C48</f>
        <v>0</v>
      </c>
      <c r="D46" s="42">
        <f aca="true" t="shared" si="9" ref="D46:N46">D47+D48</f>
        <v>0</v>
      </c>
      <c r="E46" s="42">
        <f t="shared" si="9"/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211">
        <f t="shared" si="2"/>
        <v>0</v>
      </c>
    </row>
    <row r="47" spans="1:15" ht="12.75">
      <c r="A47" s="122" t="s">
        <v>154</v>
      </c>
      <c r="B47" s="144">
        <v>3110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11">
        <f t="shared" si="2"/>
        <v>0</v>
      </c>
    </row>
    <row r="48" spans="1:15" ht="12.75">
      <c r="A48" s="122" t="s">
        <v>49</v>
      </c>
      <c r="B48" s="144">
        <v>3130</v>
      </c>
      <c r="C48" s="42">
        <f aca="true" t="shared" si="10" ref="C48:N48">C50</f>
        <v>0</v>
      </c>
      <c r="D48" s="42">
        <f t="shared" si="10"/>
        <v>0</v>
      </c>
      <c r="E48" s="42">
        <f t="shared" si="10"/>
        <v>0</v>
      </c>
      <c r="F48" s="42">
        <f t="shared" si="10"/>
        <v>0</v>
      </c>
      <c r="G48" s="42">
        <f t="shared" si="10"/>
        <v>0</v>
      </c>
      <c r="H48" s="42">
        <f t="shared" si="10"/>
        <v>0</v>
      </c>
      <c r="I48" s="42">
        <f t="shared" si="10"/>
        <v>0</v>
      </c>
      <c r="J48" s="42">
        <f t="shared" si="10"/>
        <v>0</v>
      </c>
      <c r="K48" s="42">
        <f t="shared" si="10"/>
        <v>0</v>
      </c>
      <c r="L48" s="42">
        <f t="shared" si="10"/>
        <v>0</v>
      </c>
      <c r="M48" s="42">
        <f t="shared" si="10"/>
        <v>0</v>
      </c>
      <c r="N48" s="42">
        <f t="shared" si="10"/>
        <v>0</v>
      </c>
      <c r="O48" s="211">
        <f t="shared" si="2"/>
        <v>0</v>
      </c>
    </row>
    <row r="49" spans="1:15" ht="9.75" customHeight="1">
      <c r="A49" s="121" t="s">
        <v>123</v>
      </c>
      <c r="B49" s="143">
        <v>3131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11">
        <f t="shared" si="2"/>
        <v>0</v>
      </c>
    </row>
    <row r="50" spans="1:15" ht="12.75">
      <c r="A50" s="121" t="s">
        <v>124</v>
      </c>
      <c r="B50" s="143">
        <v>3132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11">
        <f t="shared" si="2"/>
        <v>0</v>
      </c>
    </row>
    <row r="51" spans="1:15" ht="10.5" customHeight="1">
      <c r="A51" s="126" t="s">
        <v>50</v>
      </c>
      <c r="B51" s="144">
        <v>3140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11"/>
    </row>
    <row r="52" spans="1:15" ht="12.75">
      <c r="A52" s="122" t="s">
        <v>51</v>
      </c>
      <c r="B52" s="144">
        <v>3160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11">
        <f>SUM(C52:N52)</f>
        <v>0</v>
      </c>
    </row>
    <row r="53" spans="1:15" ht="12.75">
      <c r="A53" s="119" t="s">
        <v>125</v>
      </c>
      <c r="B53" s="148">
        <v>9000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11">
        <f>SUM(C53:N53)</f>
        <v>0</v>
      </c>
    </row>
    <row r="54" spans="1:15" ht="12" customHeight="1">
      <c r="A54" s="127" t="s">
        <v>54</v>
      </c>
      <c r="B54" s="142"/>
      <c r="C54" s="225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11"/>
    </row>
    <row r="55" spans="1:15" ht="12.75" customHeight="1">
      <c r="A55" s="139" t="s">
        <v>55</v>
      </c>
      <c r="B55" s="1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11"/>
    </row>
    <row r="56" spans="1:15" s="111" customFormat="1" ht="12">
      <c r="A56" s="28" t="s">
        <v>126</v>
      </c>
      <c r="B56" s="210">
        <v>5000</v>
      </c>
      <c r="C56" s="42">
        <f>SUM(C31+C29+C32+C44)</f>
        <v>0</v>
      </c>
      <c r="D56" s="42">
        <f aca="true" t="shared" si="11" ref="D56:N56">SUM(D31+D29+D32+D44)</f>
        <v>0</v>
      </c>
      <c r="E56" s="42">
        <f t="shared" si="11"/>
        <v>0</v>
      </c>
      <c r="F56" s="42">
        <f t="shared" si="11"/>
        <v>0</v>
      </c>
      <c r="G56" s="42">
        <f t="shared" si="11"/>
        <v>0</v>
      </c>
      <c r="H56" s="42">
        <f t="shared" si="11"/>
        <v>0</v>
      </c>
      <c r="I56" s="42">
        <f t="shared" si="11"/>
        <v>0</v>
      </c>
      <c r="J56" s="42">
        <f t="shared" si="11"/>
        <v>0</v>
      </c>
      <c r="K56" s="42">
        <f t="shared" si="11"/>
        <v>0</v>
      </c>
      <c r="L56" s="42">
        <f t="shared" si="11"/>
        <v>0</v>
      </c>
      <c r="M56" s="42">
        <f t="shared" si="11"/>
        <v>0</v>
      </c>
      <c r="N56" s="42">
        <f t="shared" si="11"/>
        <v>0</v>
      </c>
      <c r="O56" s="211">
        <f>SUM(C56:N56)</f>
        <v>0</v>
      </c>
    </row>
    <row r="57" ht="9.75" customHeight="1"/>
    <row r="58" spans="2:14" ht="11.25" customHeight="1">
      <c r="B58" s="259" t="s">
        <v>127</v>
      </c>
      <c r="C58" s="116" t="s">
        <v>185</v>
      </c>
      <c r="D58" s="116"/>
      <c r="E58" s="116"/>
      <c r="F58" s="116"/>
      <c r="G58" s="128"/>
      <c r="H58" s="128"/>
      <c r="I58" s="128"/>
      <c r="J58" s="116"/>
      <c r="K58" s="128"/>
      <c r="L58" s="128" t="s">
        <v>155</v>
      </c>
      <c r="M58" s="128"/>
      <c r="N58" s="128"/>
    </row>
    <row r="59" spans="2:14" ht="13.5" customHeight="1">
      <c r="B59" s="259"/>
      <c r="C59" s="129"/>
      <c r="D59" s="116"/>
      <c r="E59" s="116"/>
      <c r="F59" s="116"/>
      <c r="G59" s="116"/>
      <c r="H59" s="117" t="s">
        <v>4</v>
      </c>
      <c r="I59" s="116"/>
      <c r="J59" s="116"/>
      <c r="K59" s="255" t="s">
        <v>5</v>
      </c>
      <c r="L59" s="255"/>
      <c r="M59" s="255"/>
      <c r="N59" s="255"/>
    </row>
    <row r="60" spans="3:14" ht="12.75">
      <c r="C60" s="129" t="s">
        <v>156</v>
      </c>
      <c r="D60" s="116"/>
      <c r="E60" s="116"/>
      <c r="F60" s="116"/>
      <c r="G60" s="128"/>
      <c r="H60" s="128"/>
      <c r="I60" s="128"/>
      <c r="J60" s="116"/>
      <c r="K60" s="128"/>
      <c r="L60" s="128" t="s">
        <v>157</v>
      </c>
      <c r="M60" s="200"/>
      <c r="N60" s="128"/>
    </row>
    <row r="61" spans="3:14" ht="6.75" customHeight="1">
      <c r="C61" s="129"/>
      <c r="D61" s="116"/>
      <c r="E61" s="116"/>
      <c r="F61" s="116"/>
      <c r="G61" s="116"/>
      <c r="H61" s="117" t="s">
        <v>4</v>
      </c>
      <c r="I61" s="116"/>
      <c r="J61" s="116"/>
      <c r="K61" s="257" t="s">
        <v>5</v>
      </c>
      <c r="L61" s="257"/>
      <c r="M61" s="257"/>
      <c r="N61" s="257"/>
    </row>
    <row r="62" spans="3:14" ht="12.75">
      <c r="C62" s="129"/>
      <c r="D62" s="116"/>
      <c r="E62" s="116"/>
      <c r="F62" s="116"/>
      <c r="G62" s="116"/>
      <c r="H62" s="130"/>
      <c r="I62" s="116"/>
      <c r="J62" s="116"/>
      <c r="K62" s="116"/>
      <c r="L62" s="116"/>
      <c r="M62" s="130"/>
      <c r="N62" s="116"/>
    </row>
    <row r="63" s="47" customFormat="1" ht="15" customHeight="1">
      <c r="A63" s="226" t="str">
        <f>CONCATENATE('розш. помісячн спільні'!A63)</f>
        <v>  "  26 "  грудня  2017р.</v>
      </c>
    </row>
    <row r="64" s="47" customFormat="1" ht="12.75">
      <c r="A64" s="100" t="s">
        <v>7</v>
      </c>
    </row>
    <row r="65" spans="1:14" ht="12.75">
      <c r="A65" s="112"/>
      <c r="B65" s="29"/>
      <c r="C65" s="131"/>
      <c r="D65" s="131"/>
      <c r="E65" s="116"/>
      <c r="F65" s="116"/>
      <c r="G65" s="116"/>
      <c r="H65" s="116"/>
      <c r="I65" s="116"/>
      <c r="J65" s="116"/>
      <c r="K65" s="116"/>
      <c r="L65" s="116"/>
      <c r="M65" s="116"/>
      <c r="N65" s="116"/>
    </row>
    <row r="67" spans="3:4" ht="12.75">
      <c r="C67" s="29"/>
      <c r="D67" s="29"/>
    </row>
    <row r="68" spans="2:15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113"/>
    </row>
    <row r="69" spans="2:15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113"/>
    </row>
    <row r="70" spans="2:15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113"/>
    </row>
    <row r="71" spans="2:15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113"/>
    </row>
    <row r="72" spans="2:15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113"/>
    </row>
    <row r="73" spans="2:15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13"/>
    </row>
    <row r="74" spans="2:15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113"/>
    </row>
    <row r="75" spans="2:15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113"/>
    </row>
    <row r="76" spans="2:15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113"/>
    </row>
    <row r="77" spans="2:15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113"/>
    </row>
  </sheetData>
  <sheetProtection/>
  <mergeCells count="21">
    <mergeCell ref="K59:N59"/>
    <mergeCell ref="A20:D20"/>
    <mergeCell ref="A13:N13"/>
    <mergeCell ref="B58:B59"/>
    <mergeCell ref="E20:O20"/>
    <mergeCell ref="A11:O11"/>
    <mergeCell ref="K61:N61"/>
    <mergeCell ref="A15:N15"/>
    <mergeCell ref="B16:N16"/>
    <mergeCell ref="A18:D18"/>
    <mergeCell ref="E18:N18"/>
    <mergeCell ref="M1:N1"/>
    <mergeCell ref="M2:O2"/>
    <mergeCell ref="I3:O3"/>
    <mergeCell ref="I4:O4"/>
    <mergeCell ref="I5:O5"/>
    <mergeCell ref="B14:N14"/>
    <mergeCell ref="I7:O7"/>
    <mergeCell ref="I10:J10"/>
    <mergeCell ref="I6:O6"/>
    <mergeCell ref="N8:O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PageLayoutView="0" workbookViewId="0" topLeftCell="A10">
      <selection activeCell="L23" sqref="L23"/>
    </sheetView>
  </sheetViews>
  <sheetFormatPr defaultColWidth="9.00390625" defaultRowHeight="12.75"/>
  <cols>
    <col min="1" max="1" width="27.875" style="47" customWidth="1"/>
    <col min="2" max="2" width="5.125" style="47" customWidth="1"/>
    <col min="3" max="3" width="7.125" style="47" customWidth="1"/>
    <col min="4" max="4" width="7.375" style="47" customWidth="1"/>
    <col min="5" max="5" width="5.75390625" style="47" customWidth="1"/>
    <col min="6" max="6" width="6.00390625" style="47" customWidth="1"/>
    <col min="7" max="8" width="5.00390625" style="47" customWidth="1"/>
    <col min="9" max="10" width="6.25390625" style="47" customWidth="1"/>
    <col min="11" max="11" width="5.25390625" style="47" bestFit="1" customWidth="1"/>
    <col min="12" max="13" width="6.625" style="47" customWidth="1"/>
    <col min="14" max="16384" width="9.125" style="47" customWidth="1"/>
  </cols>
  <sheetData>
    <row r="1" spans="1:13" ht="33" customHeight="1">
      <c r="A1" s="290" t="s">
        <v>197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s="48" customFormat="1" ht="13.5" customHeight="1">
      <c r="A2" s="291" t="s">
        <v>189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s="48" customFormat="1" ht="11.25" customHeight="1">
      <c r="A3" s="292" t="s">
        <v>84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s="48" customFormat="1" ht="12.75" customHeight="1">
      <c r="A4" s="293" t="s">
        <v>159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</row>
    <row r="5" spans="1:13" s="48" customFormat="1" ht="11.25" customHeight="1">
      <c r="A5" s="258" t="s">
        <v>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s="48" customFormat="1" ht="15">
      <c r="A6" s="285" t="s">
        <v>85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</row>
    <row r="7" spans="1:13" s="49" customFormat="1" ht="16.5" customHeight="1">
      <c r="A7" s="286" t="s">
        <v>181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</row>
    <row r="8" spans="1:13" s="49" customFormat="1" ht="37.5" customHeight="1">
      <c r="A8" s="288" t="s">
        <v>198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="50" customFormat="1" ht="12">
      <c r="K9" s="50" t="s">
        <v>12</v>
      </c>
    </row>
    <row r="10" spans="1:13" s="51" customFormat="1" ht="12.75">
      <c r="A10" s="266" t="s">
        <v>61</v>
      </c>
      <c r="B10" s="269" t="s">
        <v>15</v>
      </c>
      <c r="C10" s="272" t="s">
        <v>86</v>
      </c>
      <c r="D10" s="275" t="s">
        <v>87</v>
      </c>
      <c r="E10" s="276"/>
      <c r="F10" s="276"/>
      <c r="G10" s="276"/>
      <c r="H10" s="276"/>
      <c r="I10" s="275" t="s">
        <v>88</v>
      </c>
      <c r="J10" s="277"/>
      <c r="K10" s="277"/>
      <c r="L10" s="278" t="s">
        <v>89</v>
      </c>
      <c r="M10" s="279"/>
    </row>
    <row r="11" spans="1:13" s="51" customFormat="1" ht="37.5" customHeight="1">
      <c r="A11" s="267"/>
      <c r="B11" s="270"/>
      <c r="C11" s="273"/>
      <c r="D11" s="276"/>
      <c r="E11" s="276"/>
      <c r="F11" s="276"/>
      <c r="G11" s="276"/>
      <c r="H11" s="276"/>
      <c r="I11" s="277"/>
      <c r="J11" s="277"/>
      <c r="K11" s="277"/>
      <c r="L11" s="280" t="s">
        <v>170</v>
      </c>
      <c r="M11" s="281"/>
    </row>
    <row r="12" spans="1:13" s="51" customFormat="1" ht="12.75">
      <c r="A12" s="267"/>
      <c r="B12" s="270"/>
      <c r="C12" s="273"/>
      <c r="D12" s="282" t="s">
        <v>90</v>
      </c>
      <c r="E12" s="284" t="s">
        <v>91</v>
      </c>
      <c r="F12" s="284"/>
      <c r="G12" s="284"/>
      <c r="H12" s="284"/>
      <c r="I12" s="282" t="s">
        <v>90</v>
      </c>
      <c r="J12" s="284" t="s">
        <v>91</v>
      </c>
      <c r="K12" s="284"/>
      <c r="L12" s="281"/>
      <c r="M12" s="281"/>
    </row>
    <row r="13" spans="1:14" s="50" customFormat="1" ht="12">
      <c r="A13" s="268"/>
      <c r="B13" s="271"/>
      <c r="C13" s="274"/>
      <c r="D13" s="283"/>
      <c r="E13" s="229">
        <v>250101</v>
      </c>
      <c r="F13" s="137">
        <v>250102</v>
      </c>
      <c r="G13" s="137">
        <v>250103</v>
      </c>
      <c r="H13" s="137">
        <v>250104</v>
      </c>
      <c r="I13" s="283"/>
      <c r="J13" s="137">
        <v>250201</v>
      </c>
      <c r="K13" s="137">
        <v>250202</v>
      </c>
      <c r="L13" s="138">
        <v>208400</v>
      </c>
      <c r="M13" s="52"/>
      <c r="N13" s="228"/>
    </row>
    <row r="14" spans="1:13" s="48" customFormat="1" ht="15">
      <c r="A14" s="53" t="s">
        <v>92</v>
      </c>
      <c r="B14" s="134" t="s">
        <v>22</v>
      </c>
      <c r="C14" s="134">
        <f aca="true" t="shared" si="0" ref="C14:C48">D14+I14+L14+M14</f>
        <v>111600</v>
      </c>
      <c r="D14" s="136">
        <f aca="true" t="shared" si="1" ref="D14:D32">SUM(E14:H14)</f>
        <v>111600</v>
      </c>
      <c r="E14" s="134">
        <f>E16</f>
        <v>48500</v>
      </c>
      <c r="F14" s="134">
        <f>F16</f>
        <v>63100</v>
      </c>
      <c r="G14" s="134">
        <f>G16</f>
        <v>0</v>
      </c>
      <c r="H14" s="134">
        <f>H16</f>
        <v>0</v>
      </c>
      <c r="I14" s="136">
        <f aca="true" t="shared" si="2" ref="I14:I44">SUM(J14:K14)</f>
        <v>0</v>
      </c>
      <c r="J14" s="134">
        <f>J16</f>
        <v>0</v>
      </c>
      <c r="K14" s="134">
        <f>K16</f>
        <v>0</v>
      </c>
      <c r="L14" s="134">
        <f>L16</f>
        <v>0</v>
      </c>
      <c r="M14" s="134">
        <f>M16</f>
        <v>0</v>
      </c>
    </row>
    <row r="15" spans="1:13" s="58" customFormat="1" ht="12.75" hidden="1">
      <c r="A15" s="57" t="s">
        <v>93</v>
      </c>
      <c r="B15" s="134" t="s">
        <v>22</v>
      </c>
      <c r="C15" s="134">
        <f t="shared" si="0"/>
        <v>0</v>
      </c>
      <c r="D15" s="136">
        <f t="shared" si="1"/>
        <v>0</v>
      </c>
      <c r="E15" s="134"/>
      <c r="F15" s="134"/>
      <c r="G15" s="134"/>
      <c r="H15" s="134"/>
      <c r="I15" s="136">
        <f t="shared" si="2"/>
        <v>0</v>
      </c>
      <c r="J15" s="134"/>
      <c r="K15" s="134"/>
      <c r="L15" s="134"/>
      <c r="M15" s="134"/>
    </row>
    <row r="16" spans="1:13" s="58" customFormat="1" ht="23.25" customHeight="1">
      <c r="A16" s="57" t="s">
        <v>94</v>
      </c>
      <c r="B16" s="134" t="s">
        <v>22</v>
      </c>
      <c r="C16" s="134">
        <f t="shared" si="0"/>
        <v>111600</v>
      </c>
      <c r="D16" s="136">
        <f t="shared" si="1"/>
        <v>111600</v>
      </c>
      <c r="E16" s="134">
        <f>E17</f>
        <v>48500</v>
      </c>
      <c r="F16" s="134">
        <f>F17</f>
        <v>63100</v>
      </c>
      <c r="G16" s="134">
        <f>G17</f>
        <v>0</v>
      </c>
      <c r="H16" s="134">
        <f>H17</f>
        <v>0</v>
      </c>
      <c r="I16" s="136">
        <f t="shared" si="2"/>
        <v>0</v>
      </c>
      <c r="J16" s="134">
        <f>J17</f>
        <v>0</v>
      </c>
      <c r="K16" s="134">
        <f>K17</f>
        <v>0</v>
      </c>
      <c r="L16" s="134">
        <f>L17</f>
        <v>0</v>
      </c>
      <c r="M16" s="134">
        <f>M17</f>
        <v>0</v>
      </c>
    </row>
    <row r="17" spans="1:16" s="48" customFormat="1" ht="26.25" customHeight="1">
      <c r="A17" s="53" t="s">
        <v>95</v>
      </c>
      <c r="B17" s="134" t="s">
        <v>22</v>
      </c>
      <c r="C17" s="134">
        <f t="shared" si="0"/>
        <v>111600</v>
      </c>
      <c r="D17" s="136">
        <f t="shared" si="1"/>
        <v>111600</v>
      </c>
      <c r="E17" s="134">
        <f>E18+E42</f>
        <v>48500</v>
      </c>
      <c r="F17" s="134">
        <f>F18+F42</f>
        <v>63100</v>
      </c>
      <c r="G17" s="134">
        <f>G18+G42</f>
        <v>0</v>
      </c>
      <c r="H17" s="134">
        <f>H18+H42</f>
        <v>0</v>
      </c>
      <c r="I17" s="136">
        <f t="shared" si="2"/>
        <v>0</v>
      </c>
      <c r="J17" s="134">
        <f>J18+J42</f>
        <v>0</v>
      </c>
      <c r="K17" s="134">
        <f>K18+K42</f>
        <v>0</v>
      </c>
      <c r="L17" s="134">
        <f>L18+L42</f>
        <v>0</v>
      </c>
      <c r="M17" s="134">
        <f>M18+M42</f>
        <v>0</v>
      </c>
      <c r="P17" s="48" t="s">
        <v>172</v>
      </c>
    </row>
    <row r="18" spans="1:13" s="59" customFormat="1" ht="15">
      <c r="A18" s="53" t="s">
        <v>96</v>
      </c>
      <c r="B18" s="134">
        <v>2000</v>
      </c>
      <c r="C18" s="134">
        <f t="shared" si="0"/>
        <v>111600</v>
      </c>
      <c r="D18" s="136">
        <f t="shared" si="1"/>
        <v>111600</v>
      </c>
      <c r="E18" s="134">
        <f>E19+E21+E22+E26+E27+F33+E35+E36</f>
        <v>48500</v>
      </c>
      <c r="F18" s="134">
        <f>F19+F21+F22+F26+F27+F33+F35+F36</f>
        <v>63100</v>
      </c>
      <c r="G18" s="134">
        <f>G19+G21+G22+G26+G27+G33+G35+G36</f>
        <v>0</v>
      </c>
      <c r="H18" s="134">
        <f>H19+H21+H22+H26+H27+H33+H35+H36</f>
        <v>0</v>
      </c>
      <c r="I18" s="136">
        <f t="shared" si="2"/>
        <v>0</v>
      </c>
      <c r="J18" s="134">
        <f>J19+J21+J22+J26+J27+J33+J35+J36</f>
        <v>0</v>
      </c>
      <c r="K18" s="134">
        <f>K19+K21+K22+K26+K27+K33+K35+K36</f>
        <v>0</v>
      </c>
      <c r="L18" s="134">
        <f>L19+L21+L22+L26+L27+L33+L35+L36</f>
        <v>0</v>
      </c>
      <c r="M18" s="134">
        <f>M19+M21+M22+M26+M27+M33+M35+M36</f>
        <v>0</v>
      </c>
    </row>
    <row r="19" spans="1:14" s="61" customFormat="1" ht="22.5" customHeight="1">
      <c r="A19" s="183" t="s">
        <v>160</v>
      </c>
      <c r="B19" s="220">
        <v>2110</v>
      </c>
      <c r="C19" s="136">
        <f t="shared" si="0"/>
        <v>0</v>
      </c>
      <c r="D19" s="136">
        <f t="shared" si="1"/>
        <v>0</v>
      </c>
      <c r="E19" s="136">
        <f>E20</f>
        <v>0</v>
      </c>
      <c r="F19" s="136">
        <f>F20</f>
        <v>0</v>
      </c>
      <c r="G19" s="136">
        <f>G20</f>
        <v>0</v>
      </c>
      <c r="H19" s="136">
        <f>H20</f>
        <v>0</v>
      </c>
      <c r="I19" s="136">
        <f t="shared" si="2"/>
        <v>0</v>
      </c>
      <c r="J19" s="136">
        <f>J20</f>
        <v>0</v>
      </c>
      <c r="K19" s="136">
        <f>K20</f>
        <v>0</v>
      </c>
      <c r="L19" s="136">
        <f>L20</f>
        <v>0</v>
      </c>
      <c r="M19" s="136">
        <f>M20</f>
        <v>0</v>
      </c>
      <c r="N19" s="230"/>
    </row>
    <row r="20" spans="1:13" s="58" customFormat="1" ht="9" customHeight="1">
      <c r="A20" s="184" t="s">
        <v>97</v>
      </c>
      <c r="B20" s="185">
        <v>2111</v>
      </c>
      <c r="C20" s="134">
        <f t="shared" si="0"/>
        <v>0</v>
      </c>
      <c r="D20" s="136">
        <f t="shared" si="1"/>
        <v>0</v>
      </c>
      <c r="E20" s="222">
        <v>0</v>
      </c>
      <c r="F20" s="222">
        <v>0</v>
      </c>
      <c r="G20" s="222">
        <v>0</v>
      </c>
      <c r="H20" s="222">
        <v>0</v>
      </c>
      <c r="I20" s="136">
        <f t="shared" si="2"/>
        <v>0</v>
      </c>
      <c r="J20" s="222">
        <v>0</v>
      </c>
      <c r="K20" s="222">
        <v>0</v>
      </c>
      <c r="L20" s="222">
        <v>0</v>
      </c>
      <c r="M20" s="222">
        <v>0</v>
      </c>
    </row>
    <row r="21" spans="1:13" s="61" customFormat="1" ht="12" customHeight="1">
      <c r="A21" s="183" t="s">
        <v>144</v>
      </c>
      <c r="B21" s="220">
        <v>2120</v>
      </c>
      <c r="C21" s="223">
        <f t="shared" si="0"/>
        <v>0</v>
      </c>
      <c r="D21" s="223">
        <f t="shared" si="1"/>
        <v>0</v>
      </c>
      <c r="E21" s="223">
        <v>0</v>
      </c>
      <c r="F21" s="223">
        <v>0</v>
      </c>
      <c r="G21" s="223">
        <v>0</v>
      </c>
      <c r="H21" s="223">
        <v>0</v>
      </c>
      <c r="I21" s="223">
        <f t="shared" si="2"/>
        <v>0</v>
      </c>
      <c r="J21" s="223">
        <v>0</v>
      </c>
      <c r="K21" s="223">
        <v>0</v>
      </c>
      <c r="L21" s="223">
        <v>0</v>
      </c>
      <c r="M21" s="223">
        <v>0</v>
      </c>
    </row>
    <row r="22" spans="1:13" s="48" customFormat="1" ht="27">
      <c r="A22" s="186" t="s">
        <v>161</v>
      </c>
      <c r="B22" s="220">
        <v>2200</v>
      </c>
      <c r="C22" s="223">
        <f>D22+I22+L22+M22</f>
        <v>111600</v>
      </c>
      <c r="D22" s="136">
        <f>SUM(E22:H22)</f>
        <v>111600</v>
      </c>
      <c r="E22" s="222">
        <f>SUM(E23:E25)</f>
        <v>48500</v>
      </c>
      <c r="F22" s="222">
        <f aca="true" t="shared" si="3" ref="F22:M22">SUM(F23:F34)</f>
        <v>63100</v>
      </c>
      <c r="G22" s="223">
        <f t="shared" si="3"/>
        <v>0</v>
      </c>
      <c r="H22" s="223">
        <f t="shared" si="3"/>
        <v>0</v>
      </c>
      <c r="I22" s="223">
        <f t="shared" si="3"/>
        <v>0</v>
      </c>
      <c r="J22" s="223">
        <v>0</v>
      </c>
      <c r="K22" s="223">
        <f t="shared" si="3"/>
        <v>0</v>
      </c>
      <c r="L22" s="223">
        <f t="shared" si="3"/>
        <v>0</v>
      </c>
      <c r="M22" s="223">
        <f t="shared" si="3"/>
        <v>0</v>
      </c>
    </row>
    <row r="23" spans="1:13" s="58" customFormat="1" ht="35.25" customHeight="1">
      <c r="A23" s="184" t="s">
        <v>162</v>
      </c>
      <c r="B23" s="185">
        <v>2210</v>
      </c>
      <c r="C23" s="134">
        <f t="shared" si="0"/>
        <v>200</v>
      </c>
      <c r="D23" s="136">
        <f t="shared" si="1"/>
        <v>200</v>
      </c>
      <c r="E23" s="134">
        <v>0</v>
      </c>
      <c r="F23" s="134">
        <v>200</v>
      </c>
      <c r="G23" s="134">
        <v>0</v>
      </c>
      <c r="H23" s="134">
        <v>0</v>
      </c>
      <c r="I23" s="136">
        <f t="shared" si="2"/>
        <v>0</v>
      </c>
      <c r="J23" s="134">
        <v>0</v>
      </c>
      <c r="K23" s="134">
        <v>0</v>
      </c>
      <c r="L23" s="134">
        <v>0</v>
      </c>
      <c r="M23" s="134">
        <v>0</v>
      </c>
    </row>
    <row r="24" spans="1:13" s="58" customFormat="1" ht="12.75">
      <c r="A24" s="184" t="s">
        <v>98</v>
      </c>
      <c r="B24" s="185">
        <v>2230</v>
      </c>
      <c r="C24" s="134">
        <f t="shared" si="0"/>
        <v>111400</v>
      </c>
      <c r="D24" s="136">
        <f t="shared" si="1"/>
        <v>111400</v>
      </c>
      <c r="E24" s="222">
        <v>48500</v>
      </c>
      <c r="F24" s="222">
        <v>62900</v>
      </c>
      <c r="G24" s="222">
        <v>0</v>
      </c>
      <c r="H24" s="222">
        <v>0</v>
      </c>
      <c r="I24" s="136">
        <f t="shared" si="2"/>
        <v>0</v>
      </c>
      <c r="J24" s="222">
        <v>0</v>
      </c>
      <c r="K24" s="222">
        <v>0</v>
      </c>
      <c r="L24" s="222">
        <v>0</v>
      </c>
      <c r="M24" s="222">
        <v>0</v>
      </c>
    </row>
    <row r="25" spans="1:13" s="58" customFormat="1" ht="11.25" customHeight="1">
      <c r="A25" s="184" t="s">
        <v>99</v>
      </c>
      <c r="B25" s="185">
        <v>2240</v>
      </c>
      <c r="C25" s="134">
        <f t="shared" si="0"/>
        <v>0</v>
      </c>
      <c r="D25" s="136">
        <f t="shared" si="1"/>
        <v>0</v>
      </c>
      <c r="E25" s="134">
        <v>0</v>
      </c>
      <c r="F25" s="134">
        <v>0</v>
      </c>
      <c r="G25" s="134">
        <v>0</v>
      </c>
      <c r="H25" s="134">
        <v>0</v>
      </c>
      <c r="I25" s="136">
        <f t="shared" si="2"/>
        <v>0</v>
      </c>
      <c r="J25" s="134">
        <v>0</v>
      </c>
      <c r="K25" s="134">
        <v>0</v>
      </c>
      <c r="L25" s="134">
        <v>0</v>
      </c>
      <c r="M25" s="134">
        <v>0</v>
      </c>
    </row>
    <row r="26" spans="1:13" s="48" customFormat="1" ht="11.25" customHeight="1">
      <c r="A26" s="183" t="s">
        <v>37</v>
      </c>
      <c r="B26" s="220">
        <v>2250</v>
      </c>
      <c r="C26" s="134">
        <f t="shared" si="0"/>
        <v>0</v>
      </c>
      <c r="D26" s="136">
        <f t="shared" si="1"/>
        <v>0</v>
      </c>
      <c r="E26" s="134">
        <v>0</v>
      </c>
      <c r="F26" s="134">
        <v>0</v>
      </c>
      <c r="G26" s="134">
        <v>0</v>
      </c>
      <c r="H26" s="134">
        <v>0</v>
      </c>
      <c r="I26" s="136">
        <f t="shared" si="2"/>
        <v>0</v>
      </c>
      <c r="J26" s="134">
        <v>0</v>
      </c>
      <c r="K26" s="134">
        <v>0</v>
      </c>
      <c r="L26" s="134">
        <v>0</v>
      </c>
      <c r="M26" s="134">
        <v>0</v>
      </c>
    </row>
    <row r="27" spans="1:13" s="59" customFormat="1" ht="23.25" customHeight="1">
      <c r="A27" s="183" t="s">
        <v>100</v>
      </c>
      <c r="B27" s="220">
        <v>2270</v>
      </c>
      <c r="C27" s="223">
        <f t="shared" si="0"/>
        <v>0</v>
      </c>
      <c r="D27" s="223">
        <f t="shared" si="1"/>
        <v>0</v>
      </c>
      <c r="E27" s="223">
        <f>SUM(E28:E32)</f>
        <v>0</v>
      </c>
      <c r="F27" s="223">
        <f>SUM(F28:F32)</f>
        <v>0</v>
      </c>
      <c r="G27" s="223">
        <f>SUM(G28:G32)</f>
        <v>0</v>
      </c>
      <c r="H27" s="223">
        <f>SUM(H28:H32)</f>
        <v>0</v>
      </c>
      <c r="I27" s="223">
        <f t="shared" si="2"/>
        <v>0</v>
      </c>
      <c r="J27" s="223">
        <f>SUM(J28:J32)</f>
        <v>0</v>
      </c>
      <c r="K27" s="223">
        <f>SUM(K28:K32)</f>
        <v>0</v>
      </c>
      <c r="L27" s="223">
        <f>SUM(L28:L32)</f>
        <v>0</v>
      </c>
      <c r="M27" s="223">
        <f>SUM(M28:M32)</f>
        <v>0</v>
      </c>
    </row>
    <row r="28" spans="1:13" s="66" customFormat="1" ht="11.25" customHeight="1">
      <c r="A28" s="184" t="s">
        <v>101</v>
      </c>
      <c r="B28" s="185">
        <v>2271</v>
      </c>
      <c r="C28" s="134">
        <f t="shared" si="0"/>
        <v>0</v>
      </c>
      <c r="D28" s="136">
        <f t="shared" si="1"/>
        <v>0</v>
      </c>
      <c r="E28" s="222">
        <v>0</v>
      </c>
      <c r="F28" s="222">
        <v>0</v>
      </c>
      <c r="G28" s="222">
        <v>0</v>
      </c>
      <c r="H28" s="222">
        <v>0</v>
      </c>
      <c r="I28" s="136">
        <f t="shared" si="2"/>
        <v>0</v>
      </c>
      <c r="J28" s="222">
        <v>0</v>
      </c>
      <c r="K28" s="222">
        <v>0</v>
      </c>
      <c r="L28" s="222">
        <v>0</v>
      </c>
      <c r="M28" s="222">
        <v>0</v>
      </c>
    </row>
    <row r="29" spans="1:13" s="66" customFormat="1" ht="23.25" customHeight="1">
      <c r="A29" s="184" t="s">
        <v>102</v>
      </c>
      <c r="B29" s="185">
        <v>2272</v>
      </c>
      <c r="C29" s="134">
        <f t="shared" si="0"/>
        <v>0</v>
      </c>
      <c r="D29" s="136">
        <f t="shared" si="1"/>
        <v>0</v>
      </c>
      <c r="E29" s="222">
        <v>0</v>
      </c>
      <c r="F29" s="222">
        <v>0</v>
      </c>
      <c r="G29" s="222">
        <v>0</v>
      </c>
      <c r="H29" s="222">
        <v>0</v>
      </c>
      <c r="I29" s="136">
        <f t="shared" si="2"/>
        <v>0</v>
      </c>
      <c r="J29" s="222">
        <v>0</v>
      </c>
      <c r="K29" s="222">
        <v>0</v>
      </c>
      <c r="L29" s="222">
        <v>0</v>
      </c>
      <c r="M29" s="222">
        <v>0</v>
      </c>
    </row>
    <row r="30" spans="1:13" s="58" customFormat="1" ht="11.25" customHeight="1">
      <c r="A30" s="184" t="s">
        <v>103</v>
      </c>
      <c r="B30" s="185">
        <v>2273</v>
      </c>
      <c r="C30" s="134">
        <f t="shared" si="0"/>
        <v>0</v>
      </c>
      <c r="D30" s="136">
        <f t="shared" si="1"/>
        <v>0</v>
      </c>
      <c r="E30" s="222">
        <v>0</v>
      </c>
      <c r="F30" s="222">
        <v>0</v>
      </c>
      <c r="G30" s="222">
        <v>0</v>
      </c>
      <c r="H30" s="222">
        <v>0</v>
      </c>
      <c r="I30" s="136">
        <f t="shared" si="2"/>
        <v>0</v>
      </c>
      <c r="J30" s="222">
        <v>0</v>
      </c>
      <c r="K30" s="222">
        <v>0</v>
      </c>
      <c r="L30" s="222">
        <v>0</v>
      </c>
      <c r="M30" s="222">
        <v>0</v>
      </c>
    </row>
    <row r="31" spans="1:14" s="58" customFormat="1" ht="11.25" customHeight="1">
      <c r="A31" s="184" t="s">
        <v>104</v>
      </c>
      <c r="B31" s="185">
        <v>2274</v>
      </c>
      <c r="C31" s="134">
        <f t="shared" si="0"/>
        <v>0</v>
      </c>
      <c r="D31" s="136">
        <f t="shared" si="1"/>
        <v>0</v>
      </c>
      <c r="E31" s="222">
        <v>0</v>
      </c>
      <c r="F31" s="222">
        <v>0</v>
      </c>
      <c r="G31" s="222">
        <v>0</v>
      </c>
      <c r="H31" s="222">
        <v>0</v>
      </c>
      <c r="I31" s="136">
        <f t="shared" si="2"/>
        <v>0</v>
      </c>
      <c r="J31" s="222">
        <v>0</v>
      </c>
      <c r="K31" s="222">
        <v>0</v>
      </c>
      <c r="L31" s="222">
        <v>0</v>
      </c>
      <c r="M31" s="222">
        <v>0</v>
      </c>
      <c r="N31" s="67"/>
    </row>
    <row r="32" spans="1:13" s="58" customFormat="1" ht="10.5" customHeight="1">
      <c r="A32" s="184" t="s">
        <v>105</v>
      </c>
      <c r="B32" s="185">
        <v>2275</v>
      </c>
      <c r="C32" s="134">
        <f t="shared" si="0"/>
        <v>0</v>
      </c>
      <c r="D32" s="136">
        <f t="shared" si="1"/>
        <v>0</v>
      </c>
      <c r="E32" s="222">
        <v>0</v>
      </c>
      <c r="F32" s="222">
        <v>0</v>
      </c>
      <c r="G32" s="222">
        <v>0</v>
      </c>
      <c r="H32" s="222">
        <v>0</v>
      </c>
      <c r="I32" s="136">
        <f t="shared" si="2"/>
        <v>0</v>
      </c>
      <c r="J32" s="222">
        <v>0</v>
      </c>
      <c r="K32" s="222">
        <v>0</v>
      </c>
      <c r="L32" s="222">
        <v>0</v>
      </c>
      <c r="M32" s="222">
        <v>0</v>
      </c>
    </row>
    <row r="33" spans="1:13" s="48" customFormat="1" ht="36.75">
      <c r="A33" s="187" t="s">
        <v>163</v>
      </c>
      <c r="B33" s="220">
        <v>2280</v>
      </c>
      <c r="C33" s="223">
        <f t="shared" si="0"/>
        <v>0</v>
      </c>
      <c r="D33" s="223">
        <f>SUM(F33:H33)</f>
        <v>0</v>
      </c>
      <c r="E33" s="223">
        <f>D34</f>
        <v>0</v>
      </c>
      <c r="F33" s="223">
        <f>E34</f>
        <v>0</v>
      </c>
      <c r="G33" s="223">
        <f>F34</f>
        <v>0</v>
      </c>
      <c r="H33" s="223">
        <f>G34</f>
        <v>0</v>
      </c>
      <c r="I33" s="223">
        <f t="shared" si="2"/>
        <v>0</v>
      </c>
      <c r="J33" s="223">
        <f>J34</f>
        <v>0</v>
      </c>
      <c r="K33" s="223">
        <f>K34</f>
        <v>0</v>
      </c>
      <c r="L33" s="223">
        <f>L34</f>
        <v>0</v>
      </c>
      <c r="M33" s="223">
        <f>M34</f>
        <v>0</v>
      </c>
    </row>
    <row r="34" spans="1:13" s="48" customFormat="1" ht="51.75">
      <c r="A34" s="184" t="s">
        <v>106</v>
      </c>
      <c r="B34" s="185">
        <v>2282</v>
      </c>
      <c r="C34" s="134">
        <f t="shared" si="0"/>
        <v>0</v>
      </c>
      <c r="D34" s="136">
        <f aca="true" t="shared" si="4" ref="D34:D44">SUM(E34:H34)</f>
        <v>0</v>
      </c>
      <c r="E34" s="134">
        <v>0</v>
      </c>
      <c r="F34" s="134">
        <v>0</v>
      </c>
      <c r="G34" s="134">
        <v>0</v>
      </c>
      <c r="H34" s="134">
        <v>0</v>
      </c>
      <c r="I34" s="136">
        <f t="shared" si="2"/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 s="59" customFormat="1" ht="26.25">
      <c r="A35" s="188" t="s">
        <v>164</v>
      </c>
      <c r="B35" s="221">
        <v>2400</v>
      </c>
      <c r="C35" s="136">
        <f t="shared" si="0"/>
        <v>0</v>
      </c>
      <c r="D35" s="136">
        <f t="shared" si="4"/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f t="shared" si="2"/>
        <v>0</v>
      </c>
      <c r="J35" s="136">
        <v>0</v>
      </c>
      <c r="K35" s="136">
        <v>0</v>
      </c>
      <c r="L35" s="136">
        <v>0</v>
      </c>
      <c r="M35" s="136">
        <v>0</v>
      </c>
    </row>
    <row r="36" spans="1:13" s="61" customFormat="1" ht="14.25">
      <c r="A36" s="189" t="s">
        <v>165</v>
      </c>
      <c r="B36" s="221">
        <v>2600</v>
      </c>
      <c r="C36" s="136">
        <f t="shared" si="0"/>
        <v>0</v>
      </c>
      <c r="D36" s="136">
        <f t="shared" si="4"/>
        <v>0</v>
      </c>
      <c r="E36" s="136">
        <f>E37</f>
        <v>0</v>
      </c>
      <c r="F36" s="136">
        <f>F37</f>
        <v>0</v>
      </c>
      <c r="G36" s="136">
        <f>G37</f>
        <v>0</v>
      </c>
      <c r="H36" s="136">
        <f>H37</f>
        <v>0</v>
      </c>
      <c r="I36" s="136">
        <f t="shared" si="2"/>
        <v>0</v>
      </c>
      <c r="J36" s="136">
        <f>J37</f>
        <v>0</v>
      </c>
      <c r="K36" s="136">
        <f>K37</f>
        <v>0</v>
      </c>
      <c r="L36" s="136">
        <f>L37</f>
        <v>0</v>
      </c>
      <c r="M36" s="136">
        <f>M37</f>
        <v>0</v>
      </c>
    </row>
    <row r="37" spans="1:13" s="59" customFormat="1" ht="15" hidden="1">
      <c r="A37" s="190" t="s">
        <v>153</v>
      </c>
      <c r="B37" s="220">
        <v>2700</v>
      </c>
      <c r="C37" s="134">
        <f t="shared" si="0"/>
        <v>0</v>
      </c>
      <c r="D37" s="136">
        <f t="shared" si="4"/>
        <v>0</v>
      </c>
      <c r="E37" s="135">
        <f>E41</f>
        <v>0</v>
      </c>
      <c r="F37" s="135">
        <v>0</v>
      </c>
      <c r="G37" s="135">
        <f>G41</f>
        <v>0</v>
      </c>
      <c r="H37" s="135">
        <f>H41</f>
        <v>0</v>
      </c>
      <c r="I37" s="136">
        <f t="shared" si="2"/>
        <v>0</v>
      </c>
      <c r="J37" s="135">
        <f>J41</f>
        <v>0</v>
      </c>
      <c r="K37" s="135">
        <f>K41</f>
        <v>0</v>
      </c>
      <c r="L37" s="135">
        <v>0</v>
      </c>
      <c r="M37" s="135">
        <f>M41</f>
        <v>0</v>
      </c>
    </row>
    <row r="38" spans="1:13" s="58" customFormat="1" ht="12.75" hidden="1">
      <c r="A38" s="184" t="s">
        <v>107</v>
      </c>
      <c r="B38" s="185">
        <v>1341</v>
      </c>
      <c r="C38" s="134">
        <f t="shared" si="0"/>
        <v>0</v>
      </c>
      <c r="D38" s="136">
        <f t="shared" si="4"/>
        <v>0</v>
      </c>
      <c r="E38" s="135"/>
      <c r="F38" s="135"/>
      <c r="G38" s="135"/>
      <c r="H38" s="135"/>
      <c r="I38" s="136">
        <f t="shared" si="2"/>
        <v>0</v>
      </c>
      <c r="J38" s="135"/>
      <c r="K38" s="135"/>
      <c r="L38" s="135"/>
      <c r="M38" s="134"/>
    </row>
    <row r="39" spans="1:13" s="58" customFormat="1" ht="12.75" hidden="1">
      <c r="A39" s="184" t="s">
        <v>167</v>
      </c>
      <c r="B39" s="185">
        <v>2730</v>
      </c>
      <c r="C39" s="134"/>
      <c r="D39" s="136"/>
      <c r="E39" s="135"/>
      <c r="F39" s="135"/>
      <c r="G39" s="135"/>
      <c r="H39" s="135"/>
      <c r="I39" s="136"/>
      <c r="J39" s="135"/>
      <c r="K39" s="135"/>
      <c r="L39" s="135"/>
      <c r="M39" s="134"/>
    </row>
    <row r="40" spans="1:13" s="58" customFormat="1" ht="12.75">
      <c r="A40" s="191" t="s">
        <v>168</v>
      </c>
      <c r="B40" s="221">
        <v>3000</v>
      </c>
      <c r="C40" s="136">
        <f>SUM(C41)</f>
        <v>0</v>
      </c>
      <c r="D40" s="136">
        <f aca="true" t="shared" si="5" ref="D40:M41">SUM(D41)</f>
        <v>0</v>
      </c>
      <c r="E40" s="136">
        <f t="shared" si="5"/>
        <v>0</v>
      </c>
      <c r="F40" s="136">
        <f t="shared" si="5"/>
        <v>0</v>
      </c>
      <c r="G40" s="136">
        <f t="shared" si="5"/>
        <v>0</v>
      </c>
      <c r="H40" s="136">
        <f t="shared" si="5"/>
        <v>0</v>
      </c>
      <c r="I40" s="136">
        <f t="shared" si="5"/>
        <v>0</v>
      </c>
      <c r="J40" s="136">
        <f t="shared" si="5"/>
        <v>0</v>
      </c>
      <c r="K40" s="136">
        <f t="shared" si="5"/>
        <v>0</v>
      </c>
      <c r="L40" s="136">
        <f t="shared" si="5"/>
        <v>0</v>
      </c>
      <c r="M40" s="136">
        <f t="shared" si="5"/>
        <v>0</v>
      </c>
    </row>
    <row r="41" spans="1:13" s="58" customFormat="1" ht="21" customHeight="1">
      <c r="A41" s="184" t="s">
        <v>46</v>
      </c>
      <c r="B41" s="185">
        <v>3100</v>
      </c>
      <c r="C41" s="134">
        <f>D41+I41+L41+M41</f>
        <v>0</v>
      </c>
      <c r="D41" s="136">
        <f>SUM(E41:H41)</f>
        <v>0</v>
      </c>
      <c r="E41" s="134">
        <v>0</v>
      </c>
      <c r="F41" s="134">
        <f>SUM(F42)</f>
        <v>0</v>
      </c>
      <c r="G41" s="134">
        <f t="shared" si="5"/>
        <v>0</v>
      </c>
      <c r="H41" s="134">
        <f t="shared" si="5"/>
        <v>0</v>
      </c>
      <c r="I41" s="136">
        <f t="shared" si="5"/>
        <v>0</v>
      </c>
      <c r="J41" s="134">
        <f t="shared" si="5"/>
        <v>0</v>
      </c>
      <c r="K41" s="134">
        <f t="shared" si="5"/>
        <v>0</v>
      </c>
      <c r="L41" s="134">
        <f t="shared" si="5"/>
        <v>0</v>
      </c>
      <c r="M41" s="134">
        <f t="shared" si="5"/>
        <v>0</v>
      </c>
    </row>
    <row r="42" spans="1:13" s="48" customFormat="1" ht="14.25" customHeight="1">
      <c r="A42" s="192" t="s">
        <v>169</v>
      </c>
      <c r="B42" s="221">
        <v>3110</v>
      </c>
      <c r="C42" s="136">
        <f t="shared" si="0"/>
        <v>0</v>
      </c>
      <c r="D42" s="136">
        <f t="shared" si="4"/>
        <v>0</v>
      </c>
      <c r="E42" s="136">
        <f>E43+E50+E51+E52</f>
        <v>0</v>
      </c>
      <c r="F42" s="136">
        <v>0</v>
      </c>
      <c r="G42" s="136">
        <f>G43+G50+G51+G52</f>
        <v>0</v>
      </c>
      <c r="H42" s="136">
        <f>H43+H50+H51+H52</f>
        <v>0</v>
      </c>
      <c r="I42" s="136">
        <f t="shared" si="2"/>
        <v>0</v>
      </c>
      <c r="J42" s="136">
        <f>J43+J50+J51+J52</f>
        <v>0</v>
      </c>
      <c r="K42" s="136">
        <f>K43+K50+K51+K52</f>
        <v>0</v>
      </c>
      <c r="L42" s="136">
        <v>0</v>
      </c>
      <c r="M42" s="136">
        <f>M43+M50+M51+M52</f>
        <v>0</v>
      </c>
    </row>
    <row r="43" spans="1:13" s="59" customFormat="1" ht="15.75" hidden="1">
      <c r="A43" s="74" t="s">
        <v>46</v>
      </c>
      <c r="B43" s="69">
        <v>2100</v>
      </c>
      <c r="C43" s="55">
        <f t="shared" si="0"/>
        <v>0</v>
      </c>
      <c r="D43" s="55">
        <f t="shared" si="4"/>
        <v>0</v>
      </c>
      <c r="E43" s="55">
        <f>E44+E47</f>
        <v>0</v>
      </c>
      <c r="F43" s="55">
        <f>F44+F47</f>
        <v>0</v>
      </c>
      <c r="G43" s="55">
        <f>G44+G47</f>
        <v>0</v>
      </c>
      <c r="H43" s="55">
        <f>H44+H47</f>
        <v>0</v>
      </c>
      <c r="I43" s="55">
        <f t="shared" si="2"/>
        <v>0</v>
      </c>
      <c r="J43" s="56">
        <f>J44+J47</f>
        <v>0</v>
      </c>
      <c r="K43" s="55">
        <f>K44+K47</f>
        <v>0</v>
      </c>
      <c r="L43" s="55">
        <f>L44+L47+L45</f>
        <v>0</v>
      </c>
      <c r="M43" s="55">
        <f>M44+M47</f>
        <v>0</v>
      </c>
    </row>
    <row r="44" spans="1:13" s="61" customFormat="1" ht="36.75" hidden="1">
      <c r="A44" s="75" t="s">
        <v>108</v>
      </c>
      <c r="B44" s="60">
        <v>2110</v>
      </c>
      <c r="C44" s="55">
        <f t="shared" si="0"/>
        <v>0</v>
      </c>
      <c r="D44" s="55">
        <f t="shared" si="4"/>
        <v>0</v>
      </c>
      <c r="E44" s="62"/>
      <c r="F44" s="62"/>
      <c r="G44" s="62"/>
      <c r="H44" s="62"/>
      <c r="I44" s="55">
        <f t="shared" si="2"/>
        <v>0</v>
      </c>
      <c r="J44" s="56"/>
      <c r="K44" s="62"/>
      <c r="L44" s="62"/>
      <c r="M44" s="64"/>
    </row>
    <row r="45" spans="1:13" s="61" customFormat="1" ht="24" hidden="1">
      <c r="A45" s="75" t="s">
        <v>48</v>
      </c>
      <c r="B45" s="72">
        <v>2120</v>
      </c>
      <c r="C45" s="55">
        <f t="shared" si="0"/>
        <v>0</v>
      </c>
      <c r="D45" s="55"/>
      <c r="E45" s="62"/>
      <c r="F45" s="62"/>
      <c r="G45" s="62"/>
      <c r="H45" s="62"/>
      <c r="I45" s="55"/>
      <c r="J45" s="62"/>
      <c r="K45" s="62"/>
      <c r="L45" s="62">
        <f>L46</f>
        <v>0</v>
      </c>
      <c r="M45" s="64"/>
    </row>
    <row r="46" spans="1:13" s="61" customFormat="1" ht="15" hidden="1">
      <c r="A46" s="76" t="s">
        <v>109</v>
      </c>
      <c r="B46" s="54">
        <v>2123</v>
      </c>
      <c r="C46" s="55">
        <f t="shared" si="0"/>
        <v>0</v>
      </c>
      <c r="D46" s="55"/>
      <c r="E46" s="62"/>
      <c r="F46" s="62"/>
      <c r="G46" s="62"/>
      <c r="H46" s="62"/>
      <c r="I46" s="55"/>
      <c r="J46" s="62"/>
      <c r="K46" s="62"/>
      <c r="L46" s="55"/>
      <c r="M46" s="64"/>
    </row>
    <row r="47" spans="1:13" s="59" customFormat="1" ht="15" hidden="1">
      <c r="A47" s="68" t="s">
        <v>49</v>
      </c>
      <c r="B47" s="72">
        <v>2130</v>
      </c>
      <c r="C47" s="55">
        <f t="shared" si="0"/>
        <v>0</v>
      </c>
      <c r="D47" s="55">
        <f>SUM(E47:H47)</f>
        <v>0</v>
      </c>
      <c r="E47" s="55">
        <f>SUM(E48:E48)</f>
        <v>0</v>
      </c>
      <c r="F47" s="55">
        <f>SUM(F48:F48)</f>
        <v>0</v>
      </c>
      <c r="G47" s="55">
        <f>SUM(G48:G48)</f>
        <v>0</v>
      </c>
      <c r="H47" s="55">
        <f>SUM(H48:H48)</f>
        <v>0</v>
      </c>
      <c r="I47" s="55">
        <f>SUM(J47:K47)</f>
        <v>0</v>
      </c>
      <c r="J47" s="55">
        <f>SUM(J48:J48)</f>
        <v>0</v>
      </c>
      <c r="K47" s="55">
        <f>SUM(K48:K48)</f>
        <v>0</v>
      </c>
      <c r="L47" s="55">
        <f>SUM(L48:L48)</f>
        <v>0</v>
      </c>
      <c r="M47" s="55">
        <f>SUM(M48:M48)</f>
        <v>0</v>
      </c>
    </row>
    <row r="48" spans="1:13" s="58" customFormat="1" ht="25.5" hidden="1">
      <c r="A48" s="77" t="s">
        <v>110</v>
      </c>
      <c r="B48" s="73">
        <v>2133</v>
      </c>
      <c r="C48" s="55">
        <f t="shared" si="0"/>
        <v>0</v>
      </c>
      <c r="D48" s="55">
        <f>SUM(E48:H48)</f>
        <v>0</v>
      </c>
      <c r="E48" s="55"/>
      <c r="F48" s="55"/>
      <c r="G48" s="55"/>
      <c r="H48" s="55"/>
      <c r="I48" s="55">
        <f>SUM(J48:K48)</f>
        <v>0</v>
      </c>
      <c r="J48" s="55"/>
      <c r="K48" s="55"/>
      <c r="L48" s="55"/>
      <c r="M48" s="63"/>
    </row>
    <row r="49" spans="1:13" s="58" customFormat="1" ht="12.75" hidden="1">
      <c r="A49" s="78" t="s">
        <v>111</v>
      </c>
      <c r="B49" s="73">
        <v>2140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63"/>
    </row>
    <row r="50" spans="1:13" s="48" customFormat="1" ht="24.75" hidden="1">
      <c r="A50" s="70" t="s">
        <v>112</v>
      </c>
      <c r="B50" s="71">
        <v>2200</v>
      </c>
      <c r="C50" s="55">
        <f>D50+I50+L50+M50</f>
        <v>0</v>
      </c>
      <c r="D50" s="55">
        <f>SUM(E50:H50)</f>
        <v>0</v>
      </c>
      <c r="E50" s="55"/>
      <c r="F50" s="55"/>
      <c r="G50" s="55"/>
      <c r="H50" s="55"/>
      <c r="I50" s="55">
        <f>SUM(J50:K50)</f>
        <v>0</v>
      </c>
      <c r="J50" s="55"/>
      <c r="K50" s="55"/>
      <c r="L50" s="55"/>
      <c r="M50" s="63"/>
    </row>
    <row r="51" spans="1:13" s="59" customFormat="1" ht="24.75" hidden="1">
      <c r="A51" s="70" t="s">
        <v>113</v>
      </c>
      <c r="B51" s="71">
        <v>2300</v>
      </c>
      <c r="C51" s="55">
        <f>D51+I51+L51+M51</f>
        <v>0</v>
      </c>
      <c r="D51" s="55">
        <f>SUM(E51:H51)</f>
        <v>0</v>
      </c>
      <c r="E51" s="55"/>
      <c r="F51" s="55"/>
      <c r="G51" s="55"/>
      <c r="H51" s="55"/>
      <c r="I51" s="55">
        <f>SUM(J51:K51)</f>
        <v>0</v>
      </c>
      <c r="J51" s="55"/>
      <c r="K51" s="55"/>
      <c r="L51" s="55"/>
      <c r="M51" s="65"/>
    </row>
    <row r="52" spans="1:13" s="48" customFormat="1" ht="15" hidden="1">
      <c r="A52" s="70" t="s">
        <v>52</v>
      </c>
      <c r="B52" s="71">
        <v>2400</v>
      </c>
      <c r="C52" s="55">
        <f>D52+I52+L52+M52</f>
        <v>0</v>
      </c>
      <c r="D52" s="55">
        <f>SUM(E52:H52)</f>
        <v>0</v>
      </c>
      <c r="E52" s="62"/>
      <c r="F52" s="62"/>
      <c r="G52" s="62"/>
      <c r="H52" s="62"/>
      <c r="I52" s="55">
        <f>SUM(J52:K52)</f>
        <v>0</v>
      </c>
      <c r="J52" s="62"/>
      <c r="K52" s="62"/>
      <c r="L52" s="62"/>
      <c r="M52" s="63"/>
    </row>
    <row r="53" spans="1:12" s="83" customFormat="1" ht="24" hidden="1">
      <c r="A53" s="79" t="s">
        <v>114</v>
      </c>
      <c r="B53" s="80">
        <v>4000</v>
      </c>
      <c r="C53" s="81">
        <f>D53+I53+L53+M53</f>
        <v>0</v>
      </c>
      <c r="D53" s="81">
        <f>SUM(E53:H53)</f>
        <v>0</v>
      </c>
      <c r="E53" s="82"/>
      <c r="F53" s="82"/>
      <c r="G53" s="82"/>
      <c r="H53" s="82"/>
      <c r="I53" s="81">
        <f>SUM(J53:K53)</f>
        <v>0</v>
      </c>
      <c r="J53" s="82"/>
      <c r="K53" s="82"/>
      <c r="L53" s="82"/>
    </row>
    <row r="54" spans="1:13" s="83" customFormat="1" ht="15" hidden="1">
      <c r="A54" s="74" t="s">
        <v>54</v>
      </c>
      <c r="B54" s="71">
        <v>4110</v>
      </c>
      <c r="C54" s="55"/>
      <c r="D54" s="55"/>
      <c r="E54" s="84"/>
      <c r="F54" s="84"/>
      <c r="G54" s="84"/>
      <c r="H54" s="84"/>
      <c r="I54" s="55"/>
      <c r="J54" s="84"/>
      <c r="K54" s="84"/>
      <c r="L54" s="84"/>
      <c r="M54" s="85"/>
    </row>
    <row r="55" spans="1:13" s="83" customFormat="1" ht="15" hidden="1">
      <c r="A55" s="74" t="s">
        <v>55</v>
      </c>
      <c r="B55" s="71">
        <v>4210</v>
      </c>
      <c r="C55" s="55"/>
      <c r="D55" s="55"/>
      <c r="E55" s="84"/>
      <c r="F55" s="84"/>
      <c r="G55" s="84"/>
      <c r="H55" s="84"/>
      <c r="I55" s="55"/>
      <c r="J55" s="84"/>
      <c r="K55" s="84"/>
      <c r="L55" s="84"/>
      <c r="M55" s="85"/>
    </row>
    <row r="56" spans="1:13" s="83" customFormat="1" ht="9.75" customHeight="1">
      <c r="A56" s="86"/>
      <c r="B56" s="87"/>
      <c r="C56" s="88"/>
      <c r="D56" s="88"/>
      <c r="E56" s="89"/>
      <c r="F56" s="89"/>
      <c r="G56" s="89"/>
      <c r="H56" s="89"/>
      <c r="I56" s="88"/>
      <c r="J56" s="89"/>
      <c r="K56" s="89"/>
      <c r="L56" s="89"/>
      <c r="M56" s="90"/>
    </row>
    <row r="57" spans="1:12" s="92" customFormat="1" ht="12.75" customHeight="1">
      <c r="A57" s="164"/>
      <c r="B57" s="165"/>
      <c r="C57" s="166"/>
      <c r="D57" s="166"/>
      <c r="E57" s="167"/>
      <c r="F57" s="167"/>
      <c r="G57" s="167"/>
      <c r="H57" s="167"/>
      <c r="I57" s="167"/>
      <c r="J57" s="167" t="s">
        <v>155</v>
      </c>
      <c r="K57" s="167"/>
      <c r="L57" s="91"/>
    </row>
    <row r="58" spans="1:12" s="90" customFormat="1" ht="15.75" customHeight="1">
      <c r="A58" s="168" t="s">
        <v>185</v>
      </c>
      <c r="B58" s="169"/>
      <c r="C58" s="170"/>
      <c r="D58" s="170"/>
      <c r="E58" s="171" t="s">
        <v>115</v>
      </c>
      <c r="F58" s="171"/>
      <c r="G58" s="171"/>
      <c r="H58" s="171"/>
      <c r="I58" s="172"/>
      <c r="J58" s="264" t="s">
        <v>5</v>
      </c>
      <c r="K58" s="264"/>
      <c r="L58" s="89"/>
    </row>
    <row r="59" spans="1:11" ht="12.75" customHeight="1">
      <c r="A59" s="173"/>
      <c r="B59" s="174"/>
      <c r="C59" s="175"/>
      <c r="D59" s="176"/>
      <c r="E59" s="167"/>
      <c r="F59" s="167"/>
      <c r="G59" s="167"/>
      <c r="H59" s="167"/>
      <c r="I59" s="167"/>
      <c r="J59" s="167" t="s">
        <v>157</v>
      </c>
      <c r="K59" s="167"/>
    </row>
    <row r="60" spans="1:11" s="95" customFormat="1" ht="18.75" customHeight="1">
      <c r="A60" s="177" t="s">
        <v>156</v>
      </c>
      <c r="B60" s="178"/>
      <c r="C60" s="179"/>
      <c r="D60" s="179"/>
      <c r="E60" s="171" t="s">
        <v>115</v>
      </c>
      <c r="F60" s="171"/>
      <c r="G60" s="171"/>
      <c r="H60" s="171"/>
      <c r="I60" s="172"/>
      <c r="J60" s="264" t="s">
        <v>5</v>
      </c>
      <c r="K60" s="264"/>
    </row>
    <row r="61" spans="1:11" ht="12" customHeight="1">
      <c r="A61" s="180"/>
      <c r="B61" s="174"/>
      <c r="C61" s="174"/>
      <c r="D61" s="174"/>
      <c r="E61" s="181"/>
      <c r="F61" s="181"/>
      <c r="G61" s="181"/>
      <c r="H61" s="181"/>
      <c r="I61" s="181"/>
      <c r="J61" s="181"/>
      <c r="K61" s="181"/>
    </row>
    <row r="62" spans="1:11" s="95" customFormat="1" ht="9" customHeight="1">
      <c r="A62" s="182"/>
      <c r="B62" s="94"/>
      <c r="C62" s="94"/>
      <c r="D62" s="94"/>
      <c r="E62" s="115"/>
      <c r="F62" s="93"/>
      <c r="G62" s="93"/>
      <c r="H62" s="93"/>
      <c r="I62" s="93"/>
      <c r="J62" s="265"/>
      <c r="K62" s="265"/>
    </row>
    <row r="63" spans="1:12" ht="5.25" customHeight="1" hidden="1">
      <c r="A63"/>
      <c r="B63" s="96"/>
      <c r="C63" s="97"/>
      <c r="D63" s="98"/>
      <c r="E63" s="98"/>
      <c r="F63" s="99"/>
      <c r="G63" s="99"/>
      <c r="H63" s="99"/>
      <c r="I63" s="99"/>
      <c r="J63" s="99"/>
      <c r="K63" s="99"/>
      <c r="L63" s="99"/>
    </row>
    <row r="64" ht="15" customHeight="1">
      <c r="A64" s="33" t="str">
        <f>CONCATENATE('розш. помісячн спільні'!A63)</f>
        <v>  "  26 "  грудня  2017р.</v>
      </c>
    </row>
    <row r="65" ht="12.75">
      <c r="A65" s="100" t="s">
        <v>7</v>
      </c>
    </row>
  </sheetData>
  <sheetProtection/>
  <mergeCells count="22">
    <mergeCell ref="A6:M6"/>
    <mergeCell ref="A7:M7"/>
    <mergeCell ref="A8:M8"/>
    <mergeCell ref="A1:M1"/>
    <mergeCell ref="A2:M2"/>
    <mergeCell ref="A3:M3"/>
    <mergeCell ref="A4:M4"/>
    <mergeCell ref="A5:M5"/>
    <mergeCell ref="L10:M10"/>
    <mergeCell ref="L11:M12"/>
    <mergeCell ref="D12:D13"/>
    <mergeCell ref="E12:H12"/>
    <mergeCell ref="I12:I13"/>
    <mergeCell ref="J12:K12"/>
    <mergeCell ref="J60:K60"/>
    <mergeCell ref="J62:K62"/>
    <mergeCell ref="J58:K58"/>
    <mergeCell ref="A10:A13"/>
    <mergeCell ref="B10:B13"/>
    <mergeCell ref="C10:C13"/>
    <mergeCell ref="D10:H11"/>
    <mergeCell ref="I10:K11"/>
  </mergeCells>
  <printOptions/>
  <pageMargins left="0.8" right="0.19" top="0.22" bottom="0.35" header="0.2" footer="0.2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22">
      <selection activeCell="C26" sqref="C26"/>
    </sheetView>
  </sheetViews>
  <sheetFormatPr defaultColWidth="9.00390625" defaultRowHeight="12.75"/>
  <cols>
    <col min="1" max="1" width="38.75390625" style="0" customWidth="1"/>
    <col min="2" max="2" width="6.125" style="0" customWidth="1"/>
    <col min="3" max="15" width="8.875" style="0" customWidth="1"/>
  </cols>
  <sheetData>
    <row r="1" spans="11:15" ht="14.25">
      <c r="K1" s="1" t="s">
        <v>0</v>
      </c>
      <c r="L1" s="2"/>
      <c r="M1" s="29"/>
      <c r="N1" s="208">
        <f>SUM(O35)</f>
        <v>7095485</v>
      </c>
      <c r="O1" s="209" t="s">
        <v>180</v>
      </c>
    </row>
    <row r="2" spans="11:16" ht="9.75" customHeight="1">
      <c r="K2" s="1"/>
      <c r="L2" s="2"/>
      <c r="N2" s="306" t="s">
        <v>1</v>
      </c>
      <c r="O2" s="306"/>
      <c r="P2" s="6"/>
    </row>
    <row r="3" spans="11:15" ht="32.25" customHeight="1">
      <c r="K3" s="308" t="s">
        <v>177</v>
      </c>
      <c r="L3" s="308"/>
      <c r="M3" s="308"/>
      <c r="N3" s="308"/>
      <c r="O3" s="308"/>
    </row>
    <row r="4" spans="11:14" ht="9.75" customHeight="1">
      <c r="K4" s="2"/>
      <c r="L4" s="253" t="s">
        <v>2</v>
      </c>
      <c r="M4" s="253"/>
      <c r="N4" s="253"/>
    </row>
    <row r="5" spans="11:15" ht="15.75" customHeight="1">
      <c r="K5" s="254" t="s">
        <v>174</v>
      </c>
      <c r="L5" s="254"/>
      <c r="M5" s="254"/>
      <c r="N5" s="254"/>
      <c r="O5" s="254"/>
    </row>
    <row r="6" spans="11:15" ht="10.5" customHeight="1">
      <c r="K6" s="307" t="s">
        <v>3</v>
      </c>
      <c r="L6" s="307"/>
      <c r="M6" s="307"/>
      <c r="N6" s="307"/>
      <c r="O6" s="307"/>
    </row>
    <row r="7" spans="11:14" ht="14.25" customHeight="1">
      <c r="K7" s="249" t="s">
        <v>175</v>
      </c>
      <c r="L7" s="249"/>
      <c r="M7" s="249"/>
      <c r="N7" s="249"/>
    </row>
    <row r="8" spans="11:14" ht="8.25" customHeight="1">
      <c r="K8" s="3" t="s">
        <v>4</v>
      </c>
      <c r="L8" s="4"/>
      <c r="M8" s="247" t="s">
        <v>5</v>
      </c>
      <c r="N8" s="247"/>
    </row>
    <row r="9" spans="11:13" ht="12.75">
      <c r="K9" s="198"/>
      <c r="L9" s="9"/>
      <c r="M9" s="5" t="s">
        <v>6</v>
      </c>
    </row>
    <row r="10" spans="11:12" ht="8.25" customHeight="1">
      <c r="K10" s="247" t="s">
        <v>7</v>
      </c>
      <c r="L10" s="247"/>
    </row>
    <row r="11" spans="3:5" ht="8.25" customHeight="1">
      <c r="C11" s="6"/>
      <c r="D11" s="2"/>
      <c r="E11" s="5"/>
    </row>
    <row r="12" spans="1:21" s="29" customFormat="1" ht="30.75" customHeight="1">
      <c r="A12" s="301" t="s">
        <v>194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/>
      <c r="Q12"/>
      <c r="R12" s="102"/>
      <c r="S12" s="103"/>
      <c r="T12" s="103"/>
      <c r="U12" s="104"/>
    </row>
    <row r="13" spans="1:15" ht="14.25" customHeight="1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</row>
    <row r="14" spans="1:15" ht="14.25" customHeight="1">
      <c r="A14" s="300" t="s">
        <v>190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</row>
    <row r="15" spans="1:15" ht="9" customHeight="1">
      <c r="A15" s="299" t="s">
        <v>59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</row>
    <row r="16" spans="1:15" ht="12.75">
      <c r="A16" s="302" t="s">
        <v>158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</row>
    <row r="17" spans="1:15" ht="11.25" customHeight="1">
      <c r="A17" s="231"/>
      <c r="B17" s="231"/>
      <c r="C17" s="299" t="s">
        <v>9</v>
      </c>
      <c r="D17" s="299"/>
      <c r="E17" s="299"/>
      <c r="F17" s="299"/>
      <c r="G17" s="299"/>
      <c r="H17" s="299"/>
      <c r="I17" s="299"/>
      <c r="J17" s="299"/>
      <c r="K17" s="299"/>
      <c r="L17" s="299"/>
      <c r="M17" s="231"/>
      <c r="N17" s="231"/>
      <c r="O17" s="231"/>
    </row>
    <row r="18" spans="1:15" ht="12.75">
      <c r="A18" s="232" t="s">
        <v>10</v>
      </c>
      <c r="B18" s="233"/>
      <c r="C18" s="233"/>
      <c r="D18" s="233"/>
      <c r="E18" s="233"/>
      <c r="F18" s="233"/>
      <c r="G18" s="233"/>
      <c r="H18" s="233"/>
      <c r="I18" s="234" t="s">
        <v>11</v>
      </c>
      <c r="J18" s="233"/>
      <c r="K18" s="233"/>
      <c r="L18" s="233"/>
      <c r="M18" s="231"/>
      <c r="N18" s="231"/>
      <c r="O18" s="231"/>
    </row>
    <row r="19" spans="1:15" ht="29.25" customHeight="1">
      <c r="A19" s="297" t="s">
        <v>82</v>
      </c>
      <c r="B19" s="297"/>
      <c r="C19" s="297"/>
      <c r="D19" s="297"/>
      <c r="E19" s="298" t="s">
        <v>83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</row>
    <row r="20" spans="1:15" ht="6" customHeight="1">
      <c r="A20" s="232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</row>
    <row r="21" spans="1:15" ht="36.75" customHeight="1">
      <c r="A21" s="294" t="s">
        <v>182</v>
      </c>
      <c r="B21" s="294"/>
      <c r="C21" s="294"/>
      <c r="D21" s="294"/>
      <c r="E21" s="295" t="s">
        <v>186</v>
      </c>
      <c r="F21" s="295"/>
      <c r="G21" s="295"/>
      <c r="H21" s="295"/>
      <c r="I21" s="295"/>
      <c r="J21" s="295"/>
      <c r="K21" s="295"/>
      <c r="L21" s="295"/>
      <c r="M21" s="295"/>
      <c r="N21" s="295"/>
      <c r="O21" s="295"/>
    </row>
    <row r="22" spans="1:3" ht="8.25" customHeight="1">
      <c r="A22" s="34"/>
      <c r="B22" s="35"/>
      <c r="C22" s="29"/>
    </row>
    <row r="23" spans="1:15" s="196" customFormat="1" ht="12.75">
      <c r="A23" s="194"/>
      <c r="B23" s="195"/>
      <c r="C23" s="303" t="s">
        <v>60</v>
      </c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5"/>
    </row>
    <row r="24" spans="1:15" s="196" customFormat="1" ht="40.5" customHeight="1">
      <c r="A24" s="36" t="s">
        <v>61</v>
      </c>
      <c r="B24" s="197" t="s">
        <v>62</v>
      </c>
      <c r="C24" s="37" t="s">
        <v>63</v>
      </c>
      <c r="D24" s="38" t="s">
        <v>64</v>
      </c>
      <c r="E24" s="38" t="s">
        <v>65</v>
      </c>
      <c r="F24" s="38" t="s">
        <v>66</v>
      </c>
      <c r="G24" s="38" t="s">
        <v>67</v>
      </c>
      <c r="H24" s="38" t="s">
        <v>68</v>
      </c>
      <c r="I24" s="38" t="s">
        <v>69</v>
      </c>
      <c r="J24" s="38" t="s">
        <v>70</v>
      </c>
      <c r="K24" s="38" t="s">
        <v>71</v>
      </c>
      <c r="L24" s="38" t="s">
        <v>72</v>
      </c>
      <c r="M24" s="38" t="s">
        <v>73</v>
      </c>
      <c r="N24" s="38" t="s">
        <v>74</v>
      </c>
      <c r="O24" s="206" t="s">
        <v>75</v>
      </c>
    </row>
    <row r="25" spans="1:15" ht="10.5" customHeight="1">
      <c r="A25" s="39">
        <v>1</v>
      </c>
      <c r="B25" s="40">
        <v>2</v>
      </c>
      <c r="C25" s="41">
        <v>3</v>
      </c>
      <c r="D25" s="42">
        <v>4</v>
      </c>
      <c r="E25" s="42">
        <v>5</v>
      </c>
      <c r="F25" s="42">
        <v>6</v>
      </c>
      <c r="G25" s="42">
        <v>7</v>
      </c>
      <c r="H25" s="42">
        <v>8</v>
      </c>
      <c r="I25" s="42">
        <v>9</v>
      </c>
      <c r="J25" s="42">
        <v>10</v>
      </c>
      <c r="K25" s="42">
        <v>11</v>
      </c>
      <c r="L25" s="42">
        <v>12</v>
      </c>
      <c r="M25" s="42">
        <v>13</v>
      </c>
      <c r="N25" s="42">
        <v>14</v>
      </c>
      <c r="O25" s="207">
        <v>15</v>
      </c>
    </row>
    <row r="26" spans="1:15" ht="18" customHeight="1">
      <c r="A26" s="155" t="s">
        <v>131</v>
      </c>
      <c r="B26" s="159">
        <v>2110</v>
      </c>
      <c r="C26" s="160">
        <f>SUM('розш. помісячн спільні'!C26+'розш. помісячн район'!C26+'розш. помісячн осв. субв.'!C26+'розш. помісячн дотац'!C26)</f>
        <v>357610</v>
      </c>
      <c r="D26" s="160">
        <f>SUM('розш. помісячн спільні'!D26+'розш. помісячн район'!D26+'розш. помісячн осв. субв.'!D26+'розш. помісячн дотац'!D26)</f>
        <v>366117</v>
      </c>
      <c r="E26" s="160">
        <f>SUM('розш. помісячн спільні'!E26+'розш. помісячн район'!E26+'розш. помісячн осв. субв.'!E26+'розш. помісячн дотац'!E26)</f>
        <v>357610</v>
      </c>
      <c r="F26" s="160">
        <f>SUM('розш. помісячн спільні'!F26+'розш. помісячн район'!F26+'розш. помісячн осв. субв.'!F26+'розш. помісячн дотац'!F26)</f>
        <v>364697</v>
      </c>
      <c r="G26" s="160">
        <f>SUM('розш. помісячн спільні'!G26+'розш. помісячн район'!G26+'розш. помісячн осв. субв.'!G26+'розш. помісячн дотац'!G26)</f>
        <v>357610</v>
      </c>
      <c r="H26" s="160">
        <f>SUM('розш. помісячн спільні'!H26+'розш. помісячн район'!H26+'розш. помісячн осв. субв.'!H26+'розш. помісячн дотац'!H26)</f>
        <v>838875</v>
      </c>
      <c r="I26" s="160">
        <f>SUM('розш. помісячн спільні'!I26+'розш. помісячн район'!I26+'розш. помісячн осв. субв.'!I26+'розш. помісячн дотац'!I26)</f>
        <v>136915</v>
      </c>
      <c r="J26" s="160">
        <f>SUM('розш. помісячн спільні'!J26+'розш. помісячн район'!J26+'розш. помісячн осв. субв.'!J26+'розш. помісячн дотац'!J26)</f>
        <v>181820</v>
      </c>
      <c r="K26" s="160">
        <f>SUM('розш. помісячн спільні'!K26+'розш. помісячн район'!K26+'розш. помісячн осв. субв.'!K26+'розш. помісячн дотац'!K26)</f>
        <v>365847</v>
      </c>
      <c r="L26" s="160">
        <f>SUM('розш. помісячн спільні'!L26+'розш. помісячн район'!L26+'розш. помісячн осв. субв.'!L26+'розш. помісячн дотац'!L26)</f>
        <v>357575</v>
      </c>
      <c r="M26" s="160">
        <f>SUM('розш. помісячн спільні'!M26+'розш. помісячн район'!M26+'розш. помісячн осв. субв.'!M26+'розш. помісячн дотац'!M26)</f>
        <v>242382</v>
      </c>
      <c r="N26" s="160">
        <f>SUM('розш. помісячн спільні'!N26+'розш. помісячн район'!N26+'розш. помісячн осв. субв.'!N26+'розш. помісячн дотац'!N26)</f>
        <v>239275</v>
      </c>
      <c r="O26" s="205">
        <f>SUM(C26:N26)</f>
        <v>4166333</v>
      </c>
    </row>
    <row r="27" spans="1:15" ht="17.25" customHeight="1">
      <c r="A27" s="155" t="s">
        <v>144</v>
      </c>
      <c r="B27" s="159">
        <v>2120</v>
      </c>
      <c r="C27" s="160">
        <f>SUM('розш. помісячн спільні'!C27+'розш. помісячн район'!C27+'розш. помісячн осв. субв.'!C27+'розш. помісячн дотац'!C27)</f>
        <v>78674</v>
      </c>
      <c r="D27" s="160">
        <f>SUM('розш. помісячн спільні'!D27+'розш. помісячн район'!D27+'розш. помісячн осв. субв.'!D27+'розш. помісячн дотац'!D27)</f>
        <v>80546</v>
      </c>
      <c r="E27" s="160">
        <f>SUM('розш. помісячн спільні'!E27+'розш. помісячн район'!E27+'розш. помісячн осв. субв.'!E27+'розш. помісячн дотац'!E27)</f>
        <v>78674</v>
      </c>
      <c r="F27" s="160">
        <f>SUM('розш. помісячн спільні'!F27+'розш. помісячн район'!F27+'розш. помісячн осв. субв.'!F27+'розш. помісячн дотац'!F27)</f>
        <v>80233</v>
      </c>
      <c r="G27" s="160">
        <f>SUM('розш. помісячн спільні'!G27+'розш. помісячн район'!G27+'розш. помісячн осв. субв.'!G27+'розш. помісячн дотац'!G27)</f>
        <v>78674</v>
      </c>
      <c r="H27" s="160">
        <f>SUM('розш. помісячн спільні'!H27+'розш. помісячн район'!H27+'розш. помісячн осв. субв.'!H27+'розш. помісячн дотац'!H27)</f>
        <v>184555</v>
      </c>
      <c r="I27" s="160">
        <f>SUM('розш. помісячн спільні'!I27+'розш. помісячн район'!I27+'розш. помісячн осв. субв.'!I27+'розш. помісячн дотац'!I27)</f>
        <v>30121</v>
      </c>
      <c r="J27" s="160">
        <f>SUM('розш. помісячн спільні'!J27+'розш. помісячн район'!J27+'розш. помісячн осв. субв.'!J27+'розш. помісячн дотац'!J27)</f>
        <v>40002</v>
      </c>
      <c r="K27" s="160">
        <f>SUM('розш. помісячн спільні'!K27+'розш. помісячн район'!K27+'розш. помісячн осв. субв.'!K27+'розш. помісячн дотац'!K27)</f>
        <v>80486</v>
      </c>
      <c r="L27" s="160">
        <f>SUM('розш. помісячн спільні'!L27+'розш. помісячн район'!L27+'розш. помісячн осв. субв.'!L27+'розш. помісячн дотац'!L27)</f>
        <v>78666</v>
      </c>
      <c r="M27" s="160">
        <f>SUM('розш. помісячн спільні'!M27+'розш. помісячн район'!M27+'розш. помісячн осв. субв.'!M27+'розш. помісячн дотац'!M27)</f>
        <v>53321</v>
      </c>
      <c r="N27" s="160">
        <f>SUM('розш. помісячн спільні'!N27+'розш. помісячн район'!N27+'розш. помісячн осв. субв.'!N27+'розш. помісячн дотац'!N27)</f>
        <v>52640</v>
      </c>
      <c r="O27" s="205">
        <f aca="true" t="shared" si="0" ref="O27:O35">SUM(C27:N27)</f>
        <v>916592</v>
      </c>
    </row>
    <row r="28" spans="1:15" ht="17.25" customHeight="1">
      <c r="A28" s="156" t="s">
        <v>76</v>
      </c>
      <c r="B28" s="159">
        <v>2220</v>
      </c>
      <c r="C28" s="16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205">
        <f t="shared" si="0"/>
        <v>0</v>
      </c>
    </row>
    <row r="29" spans="1:15" ht="15" customHeight="1">
      <c r="A29" s="155" t="s">
        <v>77</v>
      </c>
      <c r="B29" s="159">
        <v>2230</v>
      </c>
      <c r="C29" s="160">
        <f>SUM('розш. помісячн спільні'!C30+'розш. помісячн район'!C30+'розш. помісячн осв. субв.'!C30+'розш. помісячн дотац'!C30)</f>
        <v>48258</v>
      </c>
      <c r="D29" s="160">
        <f>SUM('розш. помісячн спільні'!D30+'розш. помісячн район'!D30+'розш. помісячн осв. субв.'!D30)</f>
        <v>45960</v>
      </c>
      <c r="E29" s="160">
        <f>SUM('розш. помісячн спільні'!E30+'розш. помісячн район'!E30+'розш. помісячн осв. субв.'!E30)</f>
        <v>48258</v>
      </c>
      <c r="F29" s="160">
        <f>SUM('розш. помісячн спільні'!F30+'розш. помісячн район'!F30+'розш. помісячн осв. субв.'!F30)</f>
        <v>34470</v>
      </c>
      <c r="G29" s="160">
        <f>SUM('розш. помісячн спільні'!G30+'розш. помісячн район'!G30+'розш. помісячн осв. субв.'!G30)</f>
        <v>18384</v>
      </c>
      <c r="H29" s="160">
        <f>SUM('розш. помісячн спільні'!H30+'розш. помісячн район'!H30+'розш. помісячн осв. субв.'!H30)</f>
        <v>45380</v>
      </c>
      <c r="I29" s="160">
        <f>SUM('розш. помісячн спільні'!I30+'розш. помісячн район'!I30+'розш. помісячн осв. субв.'!I30)</f>
        <v>4535</v>
      </c>
      <c r="J29" s="160">
        <f>SUM('розш. помісячн спільні'!J30+'розш. помісячн район'!J30+'розш. помісячн осв. субв.'!J30)</f>
        <v>6480</v>
      </c>
      <c r="K29" s="160">
        <f>SUM('розш. помісячн спільні'!K30+'розш. помісячн район'!K30+'розш. помісячн осв. субв.'!K30)</f>
        <v>26220</v>
      </c>
      <c r="L29" s="160">
        <f>SUM('розш. помісячн спільні'!L30+'розш. помісячн район'!L30+'розш. помісячн осв. субв.'!L30)</f>
        <v>26220</v>
      </c>
      <c r="M29" s="160">
        <f>SUM('розш. помісячн спільні'!M30+'розш. помісячн район'!M30+'розш. помісячн осв. субв.'!M30)</f>
        <v>29460</v>
      </c>
      <c r="N29" s="160">
        <f>SUM('розш. помісячн спільні'!N30+'розш. помісячн район'!N30+'розш. помісячн осв. субв.'!N30)</f>
        <v>31230</v>
      </c>
      <c r="O29" s="205">
        <f t="shared" si="0"/>
        <v>364855</v>
      </c>
    </row>
    <row r="30" spans="1:15" ht="24.75" customHeight="1">
      <c r="A30" s="155" t="s">
        <v>38</v>
      </c>
      <c r="B30" s="159">
        <v>2270</v>
      </c>
      <c r="C30" s="160">
        <f>SUM('розш. помісячн спільні'!C33+'розш. помісячн район'!C33+'розш. помісячн осв. субв.'!C33+'розш. помісячн дотац'!C33)</f>
        <v>266718</v>
      </c>
      <c r="D30" s="160">
        <f>SUM('розш. помісячн спільні'!D33+'розш. помісячн район'!D33+'розш. помісячн осв. субв.'!D33+'розш. помісячн дотац'!D33)</f>
        <v>235500</v>
      </c>
      <c r="E30" s="160">
        <f>SUM('розш. помісячн спільні'!E33+'розш. помісячн район'!E33+'розш. помісячн осв. субв.'!E33+'розш. помісячн дотац'!E33)</f>
        <v>263851</v>
      </c>
      <c r="F30" s="160">
        <f>SUM('розш. помісячн спільні'!F33+'розш. помісячн район'!F33+'розш. помісячн осв. субв.'!F33+'розш. помісячн дотац'!F33)</f>
        <v>58685</v>
      </c>
      <c r="G30" s="160">
        <f>SUM('розш. помісячн спільні'!G33+'розш. помісячн район'!G33+'розш. помісячн осв. субв.'!G33+'розш. помісячн дотац'!G33)</f>
        <v>12887</v>
      </c>
      <c r="H30" s="160">
        <f>SUM('розш. помісячн спільні'!H33+'розш. помісячн район'!H33+'розш. помісячн осв. субв.'!H33+'розш. помісячн дотац'!H33)</f>
        <v>11244</v>
      </c>
      <c r="I30" s="160">
        <f>SUM('розш. помісячн спільні'!I33+'розш. помісячн район'!I33+'розш. помісячн осв. субв.'!I33+'розш. помісячн дотац'!I33)</f>
        <v>6207</v>
      </c>
      <c r="J30" s="160">
        <f>SUM('розш. помісячн спільні'!J33+'розш. помісячн район'!J33+'розш. помісячн осв. субв.'!J33+'розш. помісячн дотац'!J33)</f>
        <v>5100</v>
      </c>
      <c r="K30" s="160">
        <f>SUM('розш. помісячн спільні'!K33+'розш. помісячн район'!K33+'розш. помісячн осв. субв.'!K33+'розш. помісячн дотац'!K33)</f>
        <v>16700</v>
      </c>
      <c r="L30" s="160">
        <f>SUM('розш. помісячн спільні'!L33+'розш. помісячн район'!L33+'розш. помісячн осв. субв.'!L33+'розш. помісячн дотац'!L33)</f>
        <v>66891</v>
      </c>
      <c r="M30" s="160">
        <f>SUM('розш. помісячн спільні'!M33+'розш. помісячн район'!M33+'розш. помісячн осв. субв.'!M33+'розш. помісячн дотац'!M33)</f>
        <v>224281</v>
      </c>
      <c r="N30" s="160">
        <f>SUM('розш. помісячн спільні'!N33+'розш. помісячн район'!N33+'розш. помісячн осв. субв.'!N33+'розш. помісячн дотац'!N33)</f>
        <v>271674</v>
      </c>
      <c r="O30" s="205">
        <f t="shared" si="0"/>
        <v>1439738</v>
      </c>
    </row>
    <row r="31" spans="1:15" ht="20.25" customHeight="1">
      <c r="A31" s="157" t="s">
        <v>78</v>
      </c>
      <c r="B31" s="161">
        <v>2281</v>
      </c>
      <c r="C31" s="160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205">
        <f t="shared" si="0"/>
        <v>0</v>
      </c>
    </row>
    <row r="32" spans="1:15" ht="39.75" customHeight="1">
      <c r="A32" s="158" t="s">
        <v>79</v>
      </c>
      <c r="B32" s="161">
        <v>2282</v>
      </c>
      <c r="C32" s="160">
        <f>SUM('розш. помісячн спільні'!C40)</f>
        <v>0</v>
      </c>
      <c r="D32" s="151">
        <f>SUM('розш. помісячн спільні'!D40)</f>
        <v>0</v>
      </c>
      <c r="E32" s="151">
        <f>SUM('розш. помісячн спільні'!E40)</f>
        <v>0</v>
      </c>
      <c r="F32" s="151">
        <f>SUM('розш. помісячн спільні'!F40)</f>
        <v>0</v>
      </c>
      <c r="G32" s="151">
        <f>SUM('розш. помісячн спільні'!G40)</f>
        <v>0</v>
      </c>
      <c r="H32" s="151">
        <f>SUM('розш. помісячн спільні'!H40)</f>
        <v>0</v>
      </c>
      <c r="I32" s="151">
        <f>SUM('розш. помісячн спільні'!I40)</f>
        <v>0</v>
      </c>
      <c r="J32" s="151">
        <f>SUM('розш. помісячн спільні'!J40)</f>
        <v>0</v>
      </c>
      <c r="K32" s="151">
        <f>SUM('розш. помісячн спільні'!K40)</f>
        <v>0</v>
      </c>
      <c r="L32" s="151">
        <f>SUM('розш. помісячн спільні'!L40)</f>
        <v>0</v>
      </c>
      <c r="M32" s="151">
        <f>SUM('розш. помісячн спільні'!M40)</f>
        <v>0</v>
      </c>
      <c r="N32" s="151">
        <f>SUM('розш. помісячн спільні'!N40)</f>
        <v>0</v>
      </c>
      <c r="O32" s="205">
        <f t="shared" si="0"/>
        <v>0</v>
      </c>
    </row>
    <row r="33" spans="1:15" ht="12.75">
      <c r="A33" s="158" t="s">
        <v>153</v>
      </c>
      <c r="B33" s="161">
        <v>2700</v>
      </c>
      <c r="C33" s="16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205">
        <f t="shared" si="0"/>
        <v>0</v>
      </c>
    </row>
    <row r="34" spans="1:15" ht="12.75">
      <c r="A34" s="155" t="s">
        <v>80</v>
      </c>
      <c r="B34" s="159">
        <v>5000</v>
      </c>
      <c r="C34" s="160">
        <f>SUM('розш. помісячн спільні'!C56+'розш. помісячн район'!C56+'розш. помісячн осв. субв.'!C56+'розш. помісячн дотац'!C56)</f>
        <v>43019</v>
      </c>
      <c r="D34" s="160">
        <f>SUM('розш. помісячн спільні'!D56+'розш. помісячн район'!D56+'розш. помісячн осв. субв.'!D56+'розш. помісячн дотац'!D56)</f>
        <v>60863</v>
      </c>
      <c r="E34" s="160">
        <f>SUM('розш. помісячн спільні'!E56+'розш. помісячн район'!E56+'розш. помісячн осв. субв.'!E56+'розш. помісячн дотац'!E56)</f>
        <v>20510</v>
      </c>
      <c r="F34" s="160">
        <f>SUM('розш. помісячн спільні'!F56+'розш. помісячн район'!F56+'розш. помісячн осв. субв.'!F56+'розш. помісячн дотац'!F56)</f>
        <v>20520</v>
      </c>
      <c r="G34" s="160">
        <f>SUM('розш. помісячн спільні'!G56+'розш. помісячн район'!G56+'розш. помісячн осв. субв.'!G56+'розш. помісячн дотац'!G56)</f>
        <v>15888</v>
      </c>
      <c r="H34" s="160">
        <f>SUM('розш. помісячн спільні'!H56+'розш. помісячн район'!H56+'розш. помісячн осв. субв.'!H56+'розш. помісячн дотац'!H56)</f>
        <v>8717</v>
      </c>
      <c r="I34" s="160">
        <f>SUM('розш. помісячн спільні'!I56+'розш. помісячн район'!I56+'розш. помісячн осв. субв.'!I56+'розш. помісячн дотац'!I56)</f>
        <v>470</v>
      </c>
      <c r="J34" s="160">
        <f>SUM('розш. помісячн спільні'!J56+'розш. помісячн район'!J56+'розш. помісячн осв. субв.'!J56+'розш. помісячн дотац'!J56)</f>
        <v>3420</v>
      </c>
      <c r="K34" s="160">
        <f>SUM('розш. помісячн спільні'!K56+'розш. помісячн район'!K56+'розш. помісячн осв. субв.'!K56+'розш. помісячн дотац'!K56)</f>
        <v>13570</v>
      </c>
      <c r="L34" s="160">
        <f>SUM('розш. помісячн спільні'!L56+'розш. помісячн район'!L56+'розш. помісячн осв. субв.'!L56+'розш. помісячн дотац'!L56)</f>
        <v>8925</v>
      </c>
      <c r="M34" s="160">
        <f>SUM('розш. помісячн спільні'!M56+'розш. помісячн район'!M56+'розш. помісячн осв. субв.'!M56+'розш. помісячн дотац'!M56)</f>
        <v>10070</v>
      </c>
      <c r="N34" s="160">
        <f>SUM('розш. помісячн спільні'!N56+'розш. помісячн район'!N56+'розш. помісячн осв. субв.'!N56+'розш. помісячн дотац'!N56)</f>
        <v>1995</v>
      </c>
      <c r="O34" s="205">
        <f>SUM(C34:N34)</f>
        <v>207967</v>
      </c>
    </row>
    <row r="35" spans="1:16" s="44" customFormat="1" ht="18.75" customHeight="1">
      <c r="A35" s="224" t="s">
        <v>81</v>
      </c>
      <c r="B35" s="153"/>
      <c r="C35" s="154">
        <f aca="true" t="shared" si="1" ref="C35:M35">SUM(C26:C34)</f>
        <v>794279</v>
      </c>
      <c r="D35" s="154">
        <f t="shared" si="1"/>
        <v>788986</v>
      </c>
      <c r="E35" s="154">
        <f t="shared" si="1"/>
        <v>768903</v>
      </c>
      <c r="F35" s="154">
        <f t="shared" si="1"/>
        <v>558605</v>
      </c>
      <c r="G35" s="154">
        <f t="shared" si="1"/>
        <v>483443</v>
      </c>
      <c r="H35" s="154">
        <f t="shared" si="1"/>
        <v>1088771</v>
      </c>
      <c r="I35" s="154">
        <f t="shared" si="1"/>
        <v>178248</v>
      </c>
      <c r="J35" s="154">
        <f t="shared" si="1"/>
        <v>236822</v>
      </c>
      <c r="K35" s="154">
        <f t="shared" si="1"/>
        <v>502823</v>
      </c>
      <c r="L35" s="154">
        <f t="shared" si="1"/>
        <v>538277</v>
      </c>
      <c r="M35" s="154">
        <f t="shared" si="1"/>
        <v>559514</v>
      </c>
      <c r="N35" s="154">
        <f>SUM(N26:N34)</f>
        <v>596814</v>
      </c>
      <c r="O35" s="205">
        <f t="shared" si="0"/>
        <v>7095485</v>
      </c>
      <c r="P35" s="43"/>
    </row>
    <row r="36" spans="1:15" ht="12.75">
      <c r="A36" s="45"/>
      <c r="B36" s="29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0" ht="15">
      <c r="A37" s="32" t="s">
        <v>185</v>
      </c>
      <c r="D37" s="9"/>
      <c r="E37" s="9"/>
      <c r="F37" s="29"/>
      <c r="G37" s="29"/>
      <c r="H37" s="296" t="s">
        <v>155</v>
      </c>
      <c r="I37" s="296"/>
      <c r="J37" s="296"/>
    </row>
    <row r="38" spans="4:9" ht="9.75" customHeight="1">
      <c r="D38" s="258" t="s">
        <v>4</v>
      </c>
      <c r="E38" s="258"/>
      <c r="I38" s="31" t="s">
        <v>5</v>
      </c>
    </row>
    <row r="39" spans="1:8" ht="7.5" customHeight="1">
      <c r="A39" s="29"/>
      <c r="E39" s="29"/>
      <c r="F39" s="29"/>
      <c r="G39" s="29"/>
      <c r="H39" s="29"/>
    </row>
    <row r="40" spans="1:10" ht="15">
      <c r="A40" s="30" t="s">
        <v>156</v>
      </c>
      <c r="D40" s="9"/>
      <c r="E40" s="9"/>
      <c r="F40" s="29"/>
      <c r="G40" s="29"/>
      <c r="H40" s="296" t="s">
        <v>157</v>
      </c>
      <c r="I40" s="296"/>
      <c r="J40" s="296"/>
    </row>
    <row r="41" spans="1:9" ht="11.25" customHeight="1">
      <c r="A41" s="30"/>
      <c r="D41" s="258" t="s">
        <v>4</v>
      </c>
      <c r="E41" s="258"/>
      <c r="I41" s="31" t="s">
        <v>5</v>
      </c>
    </row>
    <row r="42" spans="1:8" ht="15">
      <c r="A42" s="30"/>
      <c r="E42" s="29"/>
      <c r="F42" s="29"/>
      <c r="G42" s="29"/>
      <c r="H42" s="29"/>
    </row>
    <row r="43" spans="1:5" ht="12.75">
      <c r="A43" s="227" t="str">
        <f>CONCATENATE('розш. помісячн спільні'!A63)</f>
        <v>  "  26 "  грудня  2017р.</v>
      </c>
      <c r="C43" s="29"/>
      <c r="D43" s="29"/>
      <c r="E43" s="29"/>
    </row>
    <row r="44" spans="1:5" ht="10.5" customHeight="1">
      <c r="A44" s="31" t="s">
        <v>56</v>
      </c>
      <c r="B44" s="199"/>
      <c r="C44" s="29"/>
      <c r="D44" s="29"/>
      <c r="E44" s="29"/>
    </row>
  </sheetData>
  <sheetProtection password="CC13" sheet="1" objects="1" scenarios="1"/>
  <mergeCells count="22">
    <mergeCell ref="N2:O2"/>
    <mergeCell ref="H37:J37"/>
    <mergeCell ref="M8:N8"/>
    <mergeCell ref="K5:O5"/>
    <mergeCell ref="K6:O6"/>
    <mergeCell ref="K3:O3"/>
    <mergeCell ref="L4:N4"/>
    <mergeCell ref="C17:L17"/>
    <mergeCell ref="A14:O14"/>
    <mergeCell ref="K7:N7"/>
    <mergeCell ref="A12:O12"/>
    <mergeCell ref="K10:L10"/>
    <mergeCell ref="A15:O15"/>
    <mergeCell ref="A16:O16"/>
    <mergeCell ref="D41:E41"/>
    <mergeCell ref="A21:D21"/>
    <mergeCell ref="E21:O21"/>
    <mergeCell ref="H40:J40"/>
    <mergeCell ref="A19:D19"/>
    <mergeCell ref="E19:O19"/>
    <mergeCell ref="C23:O23"/>
    <mergeCell ref="D38:E38"/>
  </mergeCells>
  <printOptions/>
  <pageMargins left="0.984251968503937" right="0.1968503937007874" top="0.2755905511811024" bottom="0.2362204724409449" header="0.5118110236220472" footer="0.1968503937007874"/>
  <pageSetup horizontalDpi="120" verticalDpi="12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33.875" style="0" customWidth="1"/>
    <col min="2" max="2" width="8.875" style="0" customWidth="1"/>
    <col min="3" max="3" width="12.375" style="0" customWidth="1"/>
    <col min="4" max="4" width="13.25390625" style="0" customWidth="1"/>
    <col min="5" max="5" width="14.75390625" style="0" customWidth="1"/>
    <col min="6" max="6" width="9.375" style="0" customWidth="1"/>
    <col min="7" max="7" width="10.75390625" style="0" customWidth="1"/>
    <col min="8" max="8" width="12.375" style="0" customWidth="1"/>
    <col min="9" max="9" width="12.625" style="0" customWidth="1"/>
    <col min="10" max="10" width="13.375" style="0" customWidth="1"/>
    <col min="11" max="11" width="7.25390625" style="0" customWidth="1"/>
  </cols>
  <sheetData>
    <row r="1" spans="3:6" ht="18.75">
      <c r="C1" s="1" t="s">
        <v>0</v>
      </c>
      <c r="D1" s="2"/>
      <c r="E1" s="202">
        <f>SUM(E26)</f>
        <v>7207085</v>
      </c>
      <c r="F1" s="203" t="s">
        <v>179</v>
      </c>
    </row>
    <row r="2" spans="3:6" ht="9.75" customHeight="1">
      <c r="C2" s="1"/>
      <c r="D2" s="2"/>
      <c r="E2" s="306" t="s">
        <v>1</v>
      </c>
      <c r="F2" s="306"/>
    </row>
    <row r="3" spans="3:6" ht="32.25" customHeight="1">
      <c r="C3" s="308" t="s">
        <v>178</v>
      </c>
      <c r="D3" s="308"/>
      <c r="E3" s="308"/>
      <c r="F3" s="308"/>
    </row>
    <row r="4" spans="3:5" ht="9.75" customHeight="1">
      <c r="C4" s="2"/>
      <c r="D4" s="325" t="s">
        <v>2</v>
      </c>
      <c r="E4" s="325"/>
    </row>
    <row r="5" spans="3:6" ht="15.75" customHeight="1">
      <c r="C5" s="254" t="s">
        <v>174</v>
      </c>
      <c r="D5" s="254"/>
      <c r="E5" s="254"/>
      <c r="F5" s="254"/>
    </row>
    <row r="6" spans="3:6" ht="10.5" customHeight="1">
      <c r="C6" s="243" t="s">
        <v>3</v>
      </c>
      <c r="D6" s="243"/>
      <c r="E6" s="243"/>
      <c r="F6" s="243"/>
    </row>
    <row r="7" spans="3:6" ht="14.25" customHeight="1">
      <c r="C7" s="249" t="s">
        <v>175</v>
      </c>
      <c r="D7" s="249"/>
      <c r="E7" s="249"/>
      <c r="F7" s="249"/>
    </row>
    <row r="8" spans="3:6" ht="8.25" customHeight="1">
      <c r="C8" s="3" t="s">
        <v>4</v>
      </c>
      <c r="D8" s="4"/>
      <c r="E8" s="247" t="s">
        <v>5</v>
      </c>
      <c r="F8" s="247"/>
    </row>
    <row r="9" spans="3:5" ht="12.75">
      <c r="C9" s="198"/>
      <c r="D9" s="5" t="s">
        <v>6</v>
      </c>
      <c r="E9" s="2"/>
    </row>
    <row r="10" spans="3:4" ht="8.25" customHeight="1">
      <c r="C10" s="6" t="s">
        <v>7</v>
      </c>
      <c r="D10" s="2"/>
    </row>
    <row r="11" spans="3:5" ht="8.25" customHeight="1">
      <c r="C11" s="6"/>
      <c r="D11" s="2"/>
      <c r="E11" s="5"/>
    </row>
    <row r="12" spans="1:5" ht="16.5" customHeight="1">
      <c r="A12" s="312" t="s">
        <v>173</v>
      </c>
      <c r="B12" s="312"/>
      <c r="C12" s="312"/>
      <c r="D12" s="312"/>
      <c r="E12" s="312"/>
    </row>
    <row r="13" spans="1:5" ht="13.5" customHeight="1">
      <c r="A13" s="313" t="s">
        <v>195</v>
      </c>
      <c r="B13" s="313"/>
      <c r="C13" s="313"/>
      <c r="D13" s="313"/>
      <c r="E13" s="313"/>
    </row>
    <row r="14" spans="1:5" ht="42.75" customHeight="1">
      <c r="A14" s="314" t="s">
        <v>188</v>
      </c>
      <c r="B14" s="314"/>
      <c r="C14" s="314"/>
      <c r="D14" s="314"/>
      <c r="E14" s="314"/>
    </row>
    <row r="15" spans="1:5" ht="9" customHeight="1">
      <c r="A15" s="231"/>
      <c r="B15" s="315" t="s">
        <v>8</v>
      </c>
      <c r="C15" s="315"/>
      <c r="D15" s="315"/>
      <c r="E15" s="315"/>
    </row>
    <row r="16" spans="1:5" ht="12" customHeight="1">
      <c r="A16" s="316" t="s">
        <v>166</v>
      </c>
      <c r="B16" s="316"/>
      <c r="C16" s="316"/>
      <c r="D16" s="316"/>
      <c r="E16" s="316"/>
    </row>
    <row r="17" spans="1:5" ht="9.75" customHeight="1">
      <c r="A17" s="231"/>
      <c r="B17" s="315" t="s">
        <v>9</v>
      </c>
      <c r="C17" s="315"/>
      <c r="D17" s="315"/>
      <c r="E17" s="231"/>
    </row>
    <row r="18" spans="1:5" ht="13.5" customHeight="1">
      <c r="A18" s="232" t="s">
        <v>10</v>
      </c>
      <c r="B18" s="233"/>
      <c r="C18" s="233"/>
      <c r="D18" s="234" t="s">
        <v>11</v>
      </c>
      <c r="E18" s="233"/>
    </row>
    <row r="19" spans="1:5" ht="26.25" customHeight="1">
      <c r="A19" s="235" t="s">
        <v>57</v>
      </c>
      <c r="B19" s="319" t="s">
        <v>58</v>
      </c>
      <c r="C19" s="320"/>
      <c r="D19" s="320"/>
      <c r="E19" s="320"/>
    </row>
    <row r="20" spans="1:5" ht="6" customHeight="1">
      <c r="A20" s="232"/>
      <c r="B20" s="231"/>
      <c r="C20" s="231"/>
      <c r="D20" s="231"/>
      <c r="E20" s="231"/>
    </row>
    <row r="21" spans="1:5" ht="53.25" customHeight="1">
      <c r="A21" s="236" t="s">
        <v>187</v>
      </c>
      <c r="B21" s="321" t="s">
        <v>204</v>
      </c>
      <c r="C21" s="321"/>
      <c r="D21" s="321"/>
      <c r="E21" s="321"/>
    </row>
    <row r="22" spans="1:5" ht="12" customHeight="1" thickBot="1">
      <c r="A22" s="237"/>
      <c r="B22" s="237"/>
      <c r="C22" s="237"/>
      <c r="D22" s="237"/>
      <c r="E22" s="237" t="s">
        <v>12</v>
      </c>
    </row>
    <row r="23" spans="1:5" ht="13.5" customHeight="1">
      <c r="A23" s="322" t="s">
        <v>13</v>
      </c>
      <c r="B23" s="309" t="s">
        <v>15</v>
      </c>
      <c r="C23" s="317" t="s">
        <v>14</v>
      </c>
      <c r="D23" s="317"/>
      <c r="E23" s="318"/>
    </row>
    <row r="24" spans="1:5" ht="12.75" customHeight="1">
      <c r="A24" s="322"/>
      <c r="B24" s="310"/>
      <c r="C24" s="218" t="s">
        <v>16</v>
      </c>
      <c r="D24" s="218" t="s">
        <v>17</v>
      </c>
      <c r="E24" s="323" t="s">
        <v>18</v>
      </c>
    </row>
    <row r="25" spans="1:5" ht="12" customHeight="1" thickBot="1">
      <c r="A25" s="322"/>
      <c r="B25" s="311"/>
      <c r="C25" s="219" t="s">
        <v>19</v>
      </c>
      <c r="D25" s="219" t="s">
        <v>19</v>
      </c>
      <c r="E25" s="324"/>
    </row>
    <row r="26" spans="1:5" ht="13.5" customHeight="1">
      <c r="A26" s="11" t="s">
        <v>20</v>
      </c>
      <c r="B26" s="150"/>
      <c r="C26" s="215">
        <f>C27</f>
        <v>7095485</v>
      </c>
      <c r="D26" s="215">
        <f>D28</f>
        <v>111600</v>
      </c>
      <c r="E26" s="215">
        <f>C26+D26</f>
        <v>7207085</v>
      </c>
    </row>
    <row r="27" spans="1:5" ht="13.5" customHeight="1">
      <c r="A27" s="12" t="s">
        <v>21</v>
      </c>
      <c r="B27" s="149"/>
      <c r="C27" s="193">
        <f>C39</f>
        <v>7095485</v>
      </c>
      <c r="D27" s="193" t="s">
        <v>22</v>
      </c>
      <c r="E27" s="215">
        <f>C27</f>
        <v>7095485</v>
      </c>
    </row>
    <row r="28" spans="1:5" ht="13.5" customHeight="1">
      <c r="A28" s="12" t="s">
        <v>23</v>
      </c>
      <c r="B28" s="217"/>
      <c r="C28" s="193" t="s">
        <v>22</v>
      </c>
      <c r="D28" s="193">
        <f>SUM(D29)</f>
        <v>111600</v>
      </c>
      <c r="E28" s="215">
        <f aca="true" t="shared" si="0" ref="E28:E37">D28</f>
        <v>111600</v>
      </c>
    </row>
    <row r="29" spans="1:5" ht="21" customHeight="1">
      <c r="A29" s="15" t="s">
        <v>129</v>
      </c>
      <c r="B29" s="217">
        <v>250100</v>
      </c>
      <c r="C29" s="193"/>
      <c r="D29" s="193">
        <f>SUM(D30:D32)</f>
        <v>111600</v>
      </c>
      <c r="E29" s="215">
        <f t="shared" si="0"/>
        <v>111600</v>
      </c>
    </row>
    <row r="30" spans="1:5" ht="13.5" customHeight="1">
      <c r="A30" s="13" t="s">
        <v>24</v>
      </c>
      <c r="B30" s="217">
        <v>250101</v>
      </c>
      <c r="C30" s="193"/>
      <c r="D30" s="240">
        <v>48500</v>
      </c>
      <c r="E30" s="215">
        <f t="shared" si="0"/>
        <v>48500</v>
      </c>
    </row>
    <row r="31" spans="1:5" ht="13.5" customHeight="1">
      <c r="A31" s="13" t="s">
        <v>25</v>
      </c>
      <c r="B31" s="217">
        <v>250102</v>
      </c>
      <c r="C31" s="193"/>
      <c r="D31" s="240">
        <v>63100</v>
      </c>
      <c r="E31" s="215">
        <f t="shared" si="0"/>
        <v>63100</v>
      </c>
    </row>
    <row r="32" spans="1:5" ht="13.5" customHeight="1">
      <c r="A32" s="13" t="s">
        <v>26</v>
      </c>
      <c r="B32" s="217">
        <v>250103</v>
      </c>
      <c r="C32" s="193"/>
      <c r="D32" s="240"/>
      <c r="E32" s="215">
        <f t="shared" si="0"/>
        <v>0</v>
      </c>
    </row>
    <row r="33" spans="1:5" ht="13.5" customHeight="1">
      <c r="A33" s="14" t="s">
        <v>27</v>
      </c>
      <c r="B33" s="217">
        <v>250200</v>
      </c>
      <c r="C33" s="193"/>
      <c r="D33" s="240"/>
      <c r="E33" s="215">
        <f t="shared" si="0"/>
        <v>0</v>
      </c>
    </row>
    <row r="34" spans="1:5" ht="13.5" customHeight="1">
      <c r="A34" s="13" t="s">
        <v>28</v>
      </c>
      <c r="B34" s="217">
        <v>250201</v>
      </c>
      <c r="C34" s="193" t="s">
        <v>22</v>
      </c>
      <c r="D34" s="240"/>
      <c r="E34" s="215">
        <f t="shared" si="0"/>
        <v>0</v>
      </c>
    </row>
    <row r="35" spans="1:5" ht="13.5" customHeight="1">
      <c r="A35" s="13" t="s">
        <v>29</v>
      </c>
      <c r="B35" s="217">
        <v>250202</v>
      </c>
      <c r="C35" s="193" t="s">
        <v>22</v>
      </c>
      <c r="D35" s="240"/>
      <c r="E35" s="215">
        <f t="shared" si="0"/>
        <v>0</v>
      </c>
    </row>
    <row r="36" spans="1:5" ht="13.5" customHeight="1">
      <c r="A36" s="14" t="s">
        <v>30</v>
      </c>
      <c r="B36" s="217">
        <v>20840000</v>
      </c>
      <c r="C36" s="193"/>
      <c r="D36" s="240"/>
      <c r="E36" s="215">
        <f t="shared" si="0"/>
        <v>0</v>
      </c>
    </row>
    <row r="37" spans="1:5" ht="22.5" customHeight="1">
      <c r="A37" s="15" t="s">
        <v>171</v>
      </c>
      <c r="B37" s="217">
        <v>20840000</v>
      </c>
      <c r="C37" s="193" t="s">
        <v>22</v>
      </c>
      <c r="D37" s="240"/>
      <c r="E37" s="215">
        <f t="shared" si="0"/>
        <v>0</v>
      </c>
    </row>
    <row r="38" spans="1:5" ht="22.5" customHeight="1">
      <c r="A38" s="15" t="s">
        <v>31</v>
      </c>
      <c r="B38" s="133"/>
      <c r="C38" s="193" t="s">
        <v>22</v>
      </c>
      <c r="D38" s="240"/>
      <c r="E38" s="215"/>
    </row>
    <row r="39" spans="1:5" ht="13.5" customHeight="1">
      <c r="A39" s="16" t="s">
        <v>32</v>
      </c>
      <c r="B39" s="12"/>
      <c r="C39" s="193">
        <f>C40+C69+C74+C77</f>
        <v>7095485</v>
      </c>
      <c r="D39" s="152">
        <f>D40+D65</f>
        <v>111600</v>
      </c>
      <c r="E39" s="152">
        <f>E40+E65</f>
        <v>7207085</v>
      </c>
    </row>
    <row r="40" spans="1:5" ht="13.5" customHeight="1">
      <c r="A40" s="17" t="s">
        <v>33</v>
      </c>
      <c r="B40" s="216">
        <v>2000</v>
      </c>
      <c r="C40" s="152">
        <f>SUM(C42+C46+C64)</f>
        <v>7095485</v>
      </c>
      <c r="D40" s="152">
        <f>D43+D45+D46+D50+D51+D62+D63+D64</f>
        <v>111600</v>
      </c>
      <c r="E40" s="152">
        <f>C40+D40</f>
        <v>7207085</v>
      </c>
    </row>
    <row r="41" spans="1:5" ht="21" customHeight="1" hidden="1">
      <c r="A41" s="18" t="s">
        <v>130</v>
      </c>
      <c r="B41" s="216">
        <v>2100</v>
      </c>
      <c r="C41" s="152">
        <f>C43+C45</f>
        <v>5082925</v>
      </c>
      <c r="D41" s="152">
        <f>D43+D45</f>
        <v>0</v>
      </c>
      <c r="E41" s="152">
        <f aca="true" t="shared" si="1" ref="E41:E73">C41+D41</f>
        <v>5082925</v>
      </c>
    </row>
    <row r="42" spans="1:5" ht="21" customHeight="1">
      <c r="A42" s="18" t="s">
        <v>143</v>
      </c>
      <c r="B42" s="216">
        <v>2100</v>
      </c>
      <c r="C42" s="152">
        <f>SUM(C44+C45)</f>
        <v>5082925</v>
      </c>
      <c r="D42" s="241"/>
      <c r="E42" s="152">
        <f t="shared" si="1"/>
        <v>5082925</v>
      </c>
    </row>
    <row r="43" spans="1:5" ht="12.75" customHeight="1">
      <c r="A43" s="18" t="s">
        <v>131</v>
      </c>
      <c r="B43" s="153">
        <v>2110</v>
      </c>
      <c r="C43" s="152">
        <f>SUM(C44)</f>
        <v>4166333</v>
      </c>
      <c r="D43" s="152">
        <f>D44</f>
        <v>0</v>
      </c>
      <c r="E43" s="152">
        <f t="shared" si="1"/>
        <v>4166333</v>
      </c>
    </row>
    <row r="44" spans="1:5" ht="13.5" customHeight="1">
      <c r="A44" s="12" t="s">
        <v>34</v>
      </c>
      <c r="B44" s="193">
        <v>2111</v>
      </c>
      <c r="C44" s="152">
        <f>SUM('розш. помісячн спільні'!O26+'розш. помісячн район'!O26+'розш. помісячн осв. субв.'!O26+'розш. помісячн дотац'!O26)</f>
        <v>4166333</v>
      </c>
      <c r="D44" s="240"/>
      <c r="E44" s="152">
        <f t="shared" si="1"/>
        <v>4166333</v>
      </c>
    </row>
    <row r="45" spans="1:5" ht="13.5" customHeight="1">
      <c r="A45" s="19" t="s">
        <v>132</v>
      </c>
      <c r="B45" s="153">
        <v>2120</v>
      </c>
      <c r="C45" s="152">
        <f>SUM('розш. помісячн спільні'!O27+'розш. помісячн район'!O27+'розш. помісячн осв. субв.'!O27+'розш. помісячн дотац'!O27)</f>
        <v>916592</v>
      </c>
      <c r="D45" s="240"/>
      <c r="E45" s="152">
        <f t="shared" si="1"/>
        <v>916592</v>
      </c>
    </row>
    <row r="46" spans="1:5" ht="16.5" customHeight="1">
      <c r="A46" s="20" t="s">
        <v>133</v>
      </c>
      <c r="B46" s="153">
        <v>2200</v>
      </c>
      <c r="C46" s="152">
        <f>SUM(C47+C48+C49+C50+C51+C57)</f>
        <v>2010260</v>
      </c>
      <c r="D46" s="193">
        <f>SUM(D47:D49)</f>
        <v>111600</v>
      </c>
      <c r="E46" s="152">
        <f t="shared" si="1"/>
        <v>2121860</v>
      </c>
    </row>
    <row r="47" spans="1:5" ht="20.25" customHeight="1">
      <c r="A47" s="21" t="s">
        <v>134</v>
      </c>
      <c r="B47" s="193">
        <v>2210</v>
      </c>
      <c r="C47" s="152">
        <f>SUM('розш. помісячн спільні'!O29+'розш. помісячн район'!O29+'розш. помісячн осв. субв.'!O29+'розш. помісячн дотац'!O29)</f>
        <v>136556</v>
      </c>
      <c r="D47" s="240">
        <v>200</v>
      </c>
      <c r="E47" s="152">
        <f t="shared" si="1"/>
        <v>136756</v>
      </c>
    </row>
    <row r="48" spans="1:5" ht="13.5" customHeight="1">
      <c r="A48" s="14" t="s">
        <v>35</v>
      </c>
      <c r="B48" s="193">
        <v>2230</v>
      </c>
      <c r="C48" s="152">
        <f>SUM('розш. помісячн спільні'!O30+'розш. помісячн район'!O30+'розш. помісячн осв. субв.'!O30+'розш. помісячн дотац'!O30)</f>
        <v>364855</v>
      </c>
      <c r="D48" s="240">
        <v>111400</v>
      </c>
      <c r="E48" s="152">
        <f t="shared" si="1"/>
        <v>476255</v>
      </c>
    </row>
    <row r="49" spans="1:5" ht="13.5" customHeight="1">
      <c r="A49" s="14" t="s">
        <v>36</v>
      </c>
      <c r="B49" s="193">
        <v>2240</v>
      </c>
      <c r="C49" s="152">
        <f>SUM('розш. помісячн спільні'!O31+'розш. помісячн район'!O31+'розш. помісячн осв. субв.'!O31+'розш. помісячн дотац'!O31)</f>
        <v>67111</v>
      </c>
      <c r="D49" s="240"/>
      <c r="E49" s="152">
        <f t="shared" si="1"/>
        <v>67111</v>
      </c>
    </row>
    <row r="50" spans="1:5" ht="13.5" customHeight="1">
      <c r="A50" s="19" t="s">
        <v>37</v>
      </c>
      <c r="B50" s="153">
        <v>2250</v>
      </c>
      <c r="C50" s="152">
        <f>SUM('розш. помісячн спільні'!O32+'розш. помісячн район'!O32+'розш. помісячн осв. субв.'!O32+'розш. помісячн дотац'!O32)</f>
        <v>2000</v>
      </c>
      <c r="D50" s="240"/>
      <c r="E50" s="152">
        <f t="shared" si="1"/>
        <v>2000</v>
      </c>
    </row>
    <row r="51" spans="1:5" ht="13.5" customHeight="1">
      <c r="A51" s="22" t="s">
        <v>38</v>
      </c>
      <c r="B51" s="153">
        <v>2270</v>
      </c>
      <c r="C51" s="152">
        <f>SUM(C52+C53+C54+C55+C56)</f>
        <v>1439738</v>
      </c>
      <c r="D51" s="240"/>
      <c r="E51" s="152">
        <f t="shared" si="1"/>
        <v>1439738</v>
      </c>
    </row>
    <row r="52" spans="1:5" ht="13.5" customHeight="1">
      <c r="A52" s="14" t="s">
        <v>39</v>
      </c>
      <c r="B52" s="193">
        <v>2271</v>
      </c>
      <c r="C52" s="152">
        <f>SUM('розш. помісячн спільні'!O34+'розш. помісячн район'!O34+'розш. помісячн осв. субв.'!O34+'розш. помісячн дотац'!O34)</f>
        <v>0</v>
      </c>
      <c r="D52" s="240"/>
      <c r="E52" s="152">
        <f t="shared" si="1"/>
        <v>0</v>
      </c>
    </row>
    <row r="53" spans="1:5" ht="13.5" customHeight="1">
      <c r="A53" s="14" t="s">
        <v>135</v>
      </c>
      <c r="B53" s="193">
        <v>2272</v>
      </c>
      <c r="C53" s="152">
        <f>SUM('розш. помісячн спільні'!O35+'розш. помісячн район'!O35+'розш. помісячн осв. субв.'!O35+'розш. помісячн дотац'!O35)</f>
        <v>31842</v>
      </c>
      <c r="D53" s="240"/>
      <c r="E53" s="152">
        <f t="shared" si="1"/>
        <v>31842</v>
      </c>
    </row>
    <row r="54" spans="1:5" ht="13.5" customHeight="1">
      <c r="A54" s="14" t="s">
        <v>40</v>
      </c>
      <c r="B54" s="193">
        <v>2273</v>
      </c>
      <c r="C54" s="152">
        <f>SUM('розш. помісячн спільні'!O36+'розш. помісячн район'!O36+'розш. помісячн осв. субв.'!O36+'розш. помісячн дотац'!O36)</f>
        <v>199187</v>
      </c>
      <c r="D54" s="240"/>
      <c r="E54" s="152">
        <f t="shared" si="1"/>
        <v>199187</v>
      </c>
    </row>
    <row r="55" spans="1:5" ht="12.75">
      <c r="A55" s="14" t="s">
        <v>41</v>
      </c>
      <c r="B55" s="193">
        <v>2274</v>
      </c>
      <c r="C55" s="193">
        <f>SUM('розш. помісячн спільні'!O37+'розш. помісячн район'!O37+'розш. помісячн дотац'!O37+'розш. помісячн осв. субв.'!O37)</f>
        <v>1208709</v>
      </c>
      <c r="D55" s="240"/>
      <c r="E55" s="152">
        <f t="shared" si="1"/>
        <v>1208709</v>
      </c>
    </row>
    <row r="56" spans="1:5" ht="13.5" customHeight="1">
      <c r="A56" s="14" t="s">
        <v>42</v>
      </c>
      <c r="B56" s="193">
        <v>2275</v>
      </c>
      <c r="C56" s="193"/>
      <c r="D56" s="240"/>
      <c r="E56" s="152">
        <f t="shared" si="1"/>
        <v>0</v>
      </c>
    </row>
    <row r="57" spans="1:5" ht="21.75" customHeight="1">
      <c r="A57" s="23" t="s">
        <v>136</v>
      </c>
      <c r="B57" s="214">
        <v>2280</v>
      </c>
      <c r="C57" s="215">
        <f>SUM(C58)</f>
        <v>0</v>
      </c>
      <c r="D57" s="215">
        <f>SUM(D58)</f>
        <v>0</v>
      </c>
      <c r="E57" s="152">
        <f t="shared" si="1"/>
        <v>0</v>
      </c>
    </row>
    <row r="58" spans="1:5" ht="33" customHeight="1">
      <c r="A58" s="24" t="s">
        <v>43</v>
      </c>
      <c r="B58" s="215">
        <v>2282</v>
      </c>
      <c r="C58" s="152">
        <f>SUM('розш. помісячн спільні'!O40+'розш. помісячн район'!O40+'розш. помісячн осв. субв.'!O40)</f>
        <v>0</v>
      </c>
      <c r="D58" s="242"/>
      <c r="E58" s="152">
        <f t="shared" si="1"/>
        <v>0</v>
      </c>
    </row>
    <row r="59" spans="1:5" ht="13.5" customHeight="1">
      <c r="A59" s="19" t="s">
        <v>137</v>
      </c>
      <c r="B59" s="153">
        <v>2400</v>
      </c>
      <c r="C59" s="193"/>
      <c r="D59" s="193"/>
      <c r="E59" s="152">
        <f t="shared" si="1"/>
        <v>0</v>
      </c>
    </row>
    <row r="60" spans="1:5" ht="13.5" customHeight="1">
      <c r="A60" s="25" t="s">
        <v>138</v>
      </c>
      <c r="B60" s="214">
        <v>2600</v>
      </c>
      <c r="C60" s="215">
        <f>C61</f>
        <v>0</v>
      </c>
      <c r="D60" s="215">
        <f>D61</f>
        <v>0</v>
      </c>
      <c r="E60" s="152">
        <f t="shared" si="1"/>
        <v>0</v>
      </c>
    </row>
    <row r="61" spans="1:5" ht="13.5" customHeight="1">
      <c r="A61" s="25" t="s">
        <v>139</v>
      </c>
      <c r="B61" s="214">
        <v>2700</v>
      </c>
      <c r="C61" s="215">
        <f>SUM(C62:C63)</f>
        <v>0</v>
      </c>
      <c r="D61" s="215">
        <f>SUM(D62:D63)</f>
        <v>0</v>
      </c>
      <c r="E61" s="152">
        <f t="shared" si="1"/>
        <v>0</v>
      </c>
    </row>
    <row r="62" spans="1:5" ht="13.5" customHeight="1">
      <c r="A62" s="14" t="s">
        <v>44</v>
      </c>
      <c r="B62" s="193">
        <v>2710</v>
      </c>
      <c r="C62" s="193"/>
      <c r="D62" s="193"/>
      <c r="E62" s="152">
        <f t="shared" si="1"/>
        <v>0</v>
      </c>
    </row>
    <row r="63" spans="1:5" ht="13.5" customHeight="1">
      <c r="A63" s="14" t="s">
        <v>140</v>
      </c>
      <c r="B63" s="193">
        <v>2730</v>
      </c>
      <c r="C63" s="193"/>
      <c r="D63" s="193"/>
      <c r="E63" s="152">
        <f t="shared" si="1"/>
        <v>0</v>
      </c>
    </row>
    <row r="64" spans="1:5" ht="13.5" customHeight="1">
      <c r="A64" s="114" t="s">
        <v>142</v>
      </c>
      <c r="B64" s="153">
        <v>2800</v>
      </c>
      <c r="C64" s="152">
        <f>SUM('розш. помісячн спільні'!O44+'розш. помісячн район'!O44+'розш. помісячн осв. субв.'!O44+'розш. помісячн дотац'!O44)</f>
        <v>2300</v>
      </c>
      <c r="D64" s="193">
        <v>0</v>
      </c>
      <c r="E64" s="152">
        <f t="shared" si="1"/>
        <v>2300</v>
      </c>
    </row>
    <row r="65" spans="1:5" ht="13.5" customHeight="1">
      <c r="A65" s="26" t="s">
        <v>45</v>
      </c>
      <c r="B65" s="216">
        <v>3000</v>
      </c>
      <c r="C65" s="193">
        <f>C66+C71</f>
        <v>0</v>
      </c>
      <c r="D65" s="193">
        <f>D66+D71</f>
        <v>0</v>
      </c>
      <c r="E65" s="152">
        <f t="shared" si="1"/>
        <v>0</v>
      </c>
    </row>
    <row r="66" spans="1:5" ht="13.5" customHeight="1">
      <c r="A66" s="12" t="s">
        <v>46</v>
      </c>
      <c r="B66" s="153">
        <v>3100</v>
      </c>
      <c r="C66" s="193">
        <f>C67+C68+C69</f>
        <v>0</v>
      </c>
      <c r="D66" s="193">
        <f>D67+D68+D69</f>
        <v>0</v>
      </c>
      <c r="E66" s="152">
        <f t="shared" si="1"/>
        <v>0</v>
      </c>
    </row>
    <row r="67" spans="1:5" ht="13.5" customHeight="1">
      <c r="A67" s="27" t="s">
        <v>47</v>
      </c>
      <c r="B67" s="193">
        <v>3110</v>
      </c>
      <c r="C67" s="193">
        <v>0</v>
      </c>
      <c r="D67" s="193">
        <v>0</v>
      </c>
      <c r="E67" s="152">
        <f t="shared" si="1"/>
        <v>0</v>
      </c>
    </row>
    <row r="68" spans="1:5" ht="13.5" customHeight="1">
      <c r="A68" s="28" t="s">
        <v>48</v>
      </c>
      <c r="B68" s="193">
        <v>3120</v>
      </c>
      <c r="C68" s="193"/>
      <c r="D68" s="193"/>
      <c r="E68" s="152">
        <f t="shared" si="1"/>
        <v>0</v>
      </c>
    </row>
    <row r="69" spans="1:5" ht="13.5" customHeight="1">
      <c r="A69" s="28" t="s">
        <v>49</v>
      </c>
      <c r="B69" s="193">
        <v>3130</v>
      </c>
      <c r="C69" s="193"/>
      <c r="D69" s="193"/>
      <c r="E69" s="152">
        <f t="shared" si="1"/>
        <v>0</v>
      </c>
    </row>
    <row r="70" spans="1:5" ht="13.5" customHeight="1">
      <c r="A70" s="28" t="s">
        <v>50</v>
      </c>
      <c r="B70" s="193">
        <v>3140</v>
      </c>
      <c r="C70" s="215"/>
      <c r="D70" s="193"/>
      <c r="E70" s="152">
        <f t="shared" si="1"/>
        <v>0</v>
      </c>
    </row>
    <row r="71" spans="1:5" ht="12.75" customHeight="1">
      <c r="A71" s="28" t="s">
        <v>141</v>
      </c>
      <c r="B71" s="193">
        <v>3160</v>
      </c>
      <c r="C71" s="193"/>
      <c r="D71" s="193"/>
      <c r="E71" s="152">
        <f t="shared" si="1"/>
        <v>0</v>
      </c>
    </row>
    <row r="72" spans="1:5" ht="12" customHeight="1">
      <c r="A72" s="28" t="s">
        <v>52</v>
      </c>
      <c r="B72" s="153">
        <v>3200</v>
      </c>
      <c r="C72" s="193"/>
      <c r="D72" s="193"/>
      <c r="E72" s="152">
        <f t="shared" si="1"/>
        <v>0</v>
      </c>
    </row>
    <row r="73" spans="1:5" ht="12.75">
      <c r="A73" s="26" t="s">
        <v>53</v>
      </c>
      <c r="B73" s="216">
        <v>9000</v>
      </c>
      <c r="C73" s="193"/>
      <c r="D73" s="193"/>
      <c r="E73" s="152">
        <f t="shared" si="1"/>
        <v>0</v>
      </c>
    </row>
    <row r="74" spans="1:5" ht="12.75">
      <c r="A74" s="29"/>
      <c r="B74" s="29"/>
      <c r="C74" s="29"/>
      <c r="D74" s="29"/>
      <c r="E74" s="29"/>
    </row>
    <row r="75" spans="1:5" ht="12.75">
      <c r="A75" s="29"/>
      <c r="B75" s="29"/>
      <c r="C75" s="29"/>
      <c r="D75" s="29"/>
      <c r="E75" s="29"/>
    </row>
    <row r="76" spans="1:5" ht="15">
      <c r="A76" s="162" t="s">
        <v>185</v>
      </c>
      <c r="B76" s="9"/>
      <c r="C76" s="9"/>
      <c r="D76" s="128" t="s">
        <v>155</v>
      </c>
      <c r="E76" s="29"/>
    </row>
    <row r="77" spans="1:5" ht="12.75">
      <c r="A77" s="29"/>
      <c r="B77" s="258" t="s">
        <v>4</v>
      </c>
      <c r="C77" s="258"/>
      <c r="D77" s="130" t="s">
        <v>5</v>
      </c>
      <c r="E77" s="29"/>
    </row>
    <row r="78" spans="1:5" ht="12.75">
      <c r="A78" s="29"/>
      <c r="B78" s="31"/>
      <c r="C78" s="31"/>
      <c r="D78" s="130"/>
      <c r="E78" s="29"/>
    </row>
    <row r="79" spans="1:5" ht="15">
      <c r="A79" s="163" t="s">
        <v>156</v>
      </c>
      <c r="B79" s="9"/>
      <c r="C79" s="9"/>
      <c r="D79" s="128" t="s">
        <v>157</v>
      </c>
      <c r="E79" s="29"/>
    </row>
    <row r="80" spans="1:5" ht="15">
      <c r="A80" s="30"/>
      <c r="B80" s="258" t="s">
        <v>4</v>
      </c>
      <c r="C80" s="258"/>
      <c r="D80" s="130" t="s">
        <v>5</v>
      </c>
      <c r="E80" s="29"/>
    </row>
    <row r="81" spans="1:5" ht="15">
      <c r="A81" s="30"/>
      <c r="B81" s="29"/>
      <c r="C81" s="29"/>
      <c r="D81" s="131"/>
      <c r="E81" s="29"/>
    </row>
    <row r="82" spans="1:5" ht="15">
      <c r="A82" s="162"/>
      <c r="B82" s="29"/>
      <c r="C82" s="29"/>
      <c r="D82" s="131"/>
      <c r="E82" s="29"/>
    </row>
    <row r="83" spans="1:5" ht="12.75">
      <c r="A83" s="29"/>
      <c r="B83" s="258"/>
      <c r="C83" s="258"/>
      <c r="D83" s="130"/>
      <c r="E83" s="29"/>
    </row>
    <row r="84" spans="1:5" ht="12.75">
      <c r="A84" s="226" t="str">
        <f>CONCATENATE('розш. помісячн спільні'!A63)</f>
        <v>  "  26 "  грудня  2017р.</v>
      </c>
      <c r="B84" s="29"/>
      <c r="C84" s="29"/>
      <c r="D84" s="29"/>
      <c r="E84" s="29"/>
    </row>
    <row r="85" spans="1:5" ht="12.75">
      <c r="A85" s="31" t="s">
        <v>56</v>
      </c>
      <c r="B85" s="29"/>
      <c r="C85" s="29"/>
      <c r="D85" s="29"/>
      <c r="E85" s="29"/>
    </row>
    <row r="86" spans="2:5" ht="12.75">
      <c r="B86" s="31"/>
      <c r="C86" s="29"/>
      <c r="D86" s="29"/>
      <c r="E86" s="29"/>
    </row>
    <row r="87" spans="3:5" ht="12.75">
      <c r="C87" s="29"/>
      <c r="D87" s="29"/>
      <c r="E87" s="29"/>
    </row>
    <row r="88" spans="1:5" ht="12.75">
      <c r="A88" s="258"/>
      <c r="B88" s="258"/>
      <c r="C88" s="29"/>
      <c r="D88" s="29"/>
      <c r="E88" s="29"/>
    </row>
    <row r="89" spans="1:5" ht="12.75">
      <c r="A89" s="29"/>
      <c r="B89" s="29"/>
      <c r="C89" s="29"/>
      <c r="D89" s="29"/>
      <c r="E89" s="29"/>
    </row>
    <row r="90" spans="1:5" ht="12.75">
      <c r="A90" s="29"/>
      <c r="B90" s="29"/>
      <c r="C90" s="29"/>
      <c r="D90" s="29"/>
      <c r="E90" s="29"/>
    </row>
    <row r="91" spans="1:5" ht="12.75">
      <c r="A91" s="29"/>
      <c r="B91" s="29"/>
      <c r="C91" s="29"/>
      <c r="D91" s="29"/>
      <c r="E91" s="29"/>
    </row>
    <row r="92" spans="1:5" ht="12.75">
      <c r="A92" s="29"/>
      <c r="B92" s="29"/>
      <c r="C92" s="29"/>
      <c r="D92" s="29"/>
      <c r="E92" s="29"/>
    </row>
    <row r="93" spans="1:5" ht="12.75">
      <c r="A93" s="29"/>
      <c r="B93" s="29"/>
      <c r="C93" s="29"/>
      <c r="D93" s="29"/>
      <c r="E93" s="29"/>
    </row>
    <row r="94" spans="1:5" ht="12.75">
      <c r="A94" s="29"/>
      <c r="B94" s="29"/>
      <c r="C94" s="29"/>
      <c r="D94" s="29"/>
      <c r="E94" s="29"/>
    </row>
    <row r="95" spans="1:5" ht="12.75">
      <c r="A95" s="29"/>
      <c r="B95" s="29"/>
      <c r="C95" s="29"/>
      <c r="D95" s="29"/>
      <c r="E95" s="29"/>
    </row>
    <row r="96" spans="1:5" ht="12.75">
      <c r="A96" s="29"/>
      <c r="B96" s="29"/>
      <c r="C96" s="29"/>
      <c r="D96" s="29"/>
      <c r="E96" s="29"/>
    </row>
    <row r="97" spans="1:5" ht="12.75">
      <c r="A97" s="29"/>
      <c r="B97" s="29"/>
      <c r="C97" s="29"/>
      <c r="D97" s="29"/>
      <c r="E97" s="29"/>
    </row>
    <row r="98" spans="1:5" ht="12.75">
      <c r="A98" s="29"/>
      <c r="B98" s="29"/>
      <c r="C98" s="29"/>
      <c r="D98" s="29"/>
      <c r="E98" s="29"/>
    </row>
    <row r="99" spans="1:5" ht="12.75">
      <c r="A99" s="29"/>
      <c r="B99" s="29"/>
      <c r="C99" s="29"/>
      <c r="D99" s="29"/>
      <c r="E99" s="29"/>
    </row>
    <row r="100" spans="1:5" ht="12.75">
      <c r="A100" s="29"/>
      <c r="B100" s="29"/>
      <c r="C100" s="29"/>
      <c r="D100" s="29"/>
      <c r="E100" s="29"/>
    </row>
    <row r="101" spans="1:5" ht="12.75">
      <c r="A101" s="29"/>
      <c r="B101" s="29"/>
      <c r="C101" s="29"/>
      <c r="D101" s="29"/>
      <c r="E101" s="29"/>
    </row>
    <row r="102" spans="1:5" ht="12.75">
      <c r="A102" s="29"/>
      <c r="B102" s="29"/>
      <c r="C102" s="29"/>
      <c r="D102" s="29"/>
      <c r="E102" s="29"/>
    </row>
    <row r="103" spans="1:5" ht="12.75">
      <c r="A103" s="29"/>
      <c r="B103" s="29"/>
      <c r="C103" s="29"/>
      <c r="D103" s="29"/>
      <c r="E103" s="29"/>
    </row>
    <row r="104" spans="1:5" ht="12.75">
      <c r="A104" s="29"/>
      <c r="B104" s="29"/>
      <c r="C104" s="29"/>
      <c r="D104" s="29"/>
      <c r="E104" s="29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9"/>
      <c r="B124" s="29"/>
      <c r="C124" s="29"/>
      <c r="D124" s="29"/>
      <c r="E124" s="29"/>
    </row>
    <row r="125" spans="1:5" ht="12.75">
      <c r="A125" s="29"/>
      <c r="B125" s="29"/>
      <c r="C125" s="29"/>
      <c r="D125" s="29"/>
      <c r="E125" s="29"/>
    </row>
    <row r="126" spans="1:5" ht="12.75">
      <c r="A126" s="29"/>
      <c r="B126" s="29"/>
      <c r="C126" s="29"/>
      <c r="D126" s="29"/>
      <c r="E126" s="29"/>
    </row>
    <row r="127" spans="1:5" ht="12.75">
      <c r="A127" s="29"/>
      <c r="B127" s="29"/>
      <c r="C127" s="29"/>
      <c r="D127" s="29"/>
      <c r="E127" s="29"/>
    </row>
    <row r="128" spans="1:5" ht="12.75">
      <c r="A128" s="29"/>
      <c r="B128" s="29"/>
      <c r="C128" s="29"/>
      <c r="D128" s="29"/>
      <c r="E128" s="29"/>
    </row>
    <row r="129" spans="1:5" ht="12.75">
      <c r="A129" s="29"/>
      <c r="B129" s="29"/>
      <c r="C129" s="29"/>
      <c r="D129" s="29"/>
      <c r="E129" s="29"/>
    </row>
    <row r="130" spans="1:5" ht="12.75">
      <c r="A130" s="29"/>
      <c r="B130" s="29"/>
      <c r="C130" s="29"/>
      <c r="D130" s="29"/>
      <c r="E130" s="29"/>
    </row>
    <row r="131" spans="1:5" ht="12.75">
      <c r="A131" s="29"/>
      <c r="B131" s="29"/>
      <c r="C131" s="29"/>
      <c r="D131" s="29"/>
      <c r="E131" s="29"/>
    </row>
    <row r="132" spans="1:5" ht="12.75">
      <c r="A132" s="29"/>
      <c r="B132" s="29"/>
      <c r="C132" s="29"/>
      <c r="D132" s="29"/>
      <c r="E132" s="29"/>
    </row>
    <row r="133" spans="1:5" ht="12.75">
      <c r="A133" s="29"/>
      <c r="B133" s="29"/>
      <c r="C133" s="29"/>
      <c r="D133" s="29"/>
      <c r="E133" s="29"/>
    </row>
    <row r="134" spans="1:5" ht="12.75">
      <c r="A134" s="29"/>
      <c r="B134" s="29"/>
      <c r="C134" s="29"/>
      <c r="D134" s="29"/>
      <c r="E134" s="29"/>
    </row>
    <row r="135" spans="1:5" ht="12.75">
      <c r="A135" s="29"/>
      <c r="B135" s="29"/>
      <c r="C135" s="29"/>
      <c r="D135" s="29"/>
      <c r="E135" s="29"/>
    </row>
    <row r="136" spans="1:5" ht="12.75">
      <c r="A136" s="29"/>
      <c r="B136" s="29"/>
      <c r="C136" s="29"/>
      <c r="D136" s="29"/>
      <c r="E136" s="29"/>
    </row>
    <row r="137" spans="1:5" ht="12.75">
      <c r="A137" s="29"/>
      <c r="B137" s="29"/>
      <c r="C137" s="29"/>
      <c r="D137" s="29"/>
      <c r="E137" s="29"/>
    </row>
    <row r="138" spans="1:5" ht="12.75">
      <c r="A138" s="29"/>
      <c r="B138" s="29"/>
      <c r="C138" s="29"/>
      <c r="D138" s="29"/>
      <c r="E138" s="29"/>
    </row>
    <row r="139" spans="1:5" ht="12.75">
      <c r="A139" s="29"/>
      <c r="B139" s="29"/>
      <c r="C139" s="29"/>
      <c r="D139" s="29"/>
      <c r="E139" s="29"/>
    </row>
  </sheetData>
  <sheetProtection password="CC13" sheet="1" objects="1" scenarios="1"/>
  <mergeCells count="23">
    <mergeCell ref="C5:F5"/>
    <mergeCell ref="C7:F7"/>
    <mergeCell ref="E8:F8"/>
    <mergeCell ref="E2:F2"/>
    <mergeCell ref="C3:F3"/>
    <mergeCell ref="D4:E4"/>
    <mergeCell ref="B83:C83"/>
    <mergeCell ref="A88:B88"/>
    <mergeCell ref="A16:E16"/>
    <mergeCell ref="C23:E23"/>
    <mergeCell ref="B77:C77"/>
    <mergeCell ref="B19:E19"/>
    <mergeCell ref="B21:E21"/>
    <mergeCell ref="B17:D17"/>
    <mergeCell ref="A23:A25"/>
    <mergeCell ref="E24:E25"/>
    <mergeCell ref="B23:B25"/>
    <mergeCell ref="C6:F6"/>
    <mergeCell ref="B80:C80"/>
    <mergeCell ref="A12:E12"/>
    <mergeCell ref="A13:E13"/>
    <mergeCell ref="A14:E14"/>
    <mergeCell ref="B15:E15"/>
  </mergeCells>
  <printOptions/>
  <pageMargins left="1.09" right="0.19" top="1" bottom="0.74" header="0.5" footer="0.5"/>
  <pageSetup horizontalDpi="600" verticalDpi="600" orientation="portrait" paperSize="9" scale="9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2016-12-16T01:29:49Z</cp:lastPrinted>
  <dcterms:created xsi:type="dcterms:W3CDTF">2012-01-04T10:09:56Z</dcterms:created>
  <dcterms:modified xsi:type="dcterms:W3CDTF">2018-02-08T16:46:07Z</dcterms:modified>
  <cp:category/>
  <cp:version/>
  <cp:contentType/>
  <cp:contentStatus/>
</cp:coreProperties>
</file>